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68" windowWidth="10500" windowHeight="5508"/>
  </bookViews>
  <sheets>
    <sheet name="Приложение 5" sheetId="2" r:id="rId1"/>
  </sheets>
  <definedNames>
    <definedName name="_xlnm.Print_Titles" localSheetId="0">'Приложение 5'!$4:$4</definedName>
    <definedName name="_xlnm.Print_Area" localSheetId="0">'Приложение 5'!$A$1:$E$207</definedName>
  </definedNames>
  <calcPr calcId="144525"/>
</workbook>
</file>

<file path=xl/calcChain.xml><?xml version="1.0" encoding="utf-8"?>
<calcChain xmlns="http://schemas.openxmlformats.org/spreadsheetml/2006/main">
  <c r="E40" i="2" l="1"/>
  <c r="D40" i="2"/>
  <c r="C40" i="2"/>
  <c r="E86" i="2"/>
  <c r="D86" i="2"/>
  <c r="C86" i="2"/>
  <c r="E88" i="2"/>
  <c r="D88" i="2"/>
  <c r="C88" i="2"/>
  <c r="D93" i="2"/>
  <c r="C93" i="2"/>
  <c r="C78" i="2"/>
  <c r="E62" i="2"/>
  <c r="D62" i="2"/>
  <c r="C62" i="2"/>
  <c r="E59" i="2"/>
  <c r="D59" i="2"/>
  <c r="C59" i="2"/>
  <c r="C187" i="2" l="1"/>
  <c r="E72" i="2"/>
  <c r="D72" i="2"/>
  <c r="C72" i="2"/>
  <c r="E93" i="2" l="1"/>
  <c r="E89" i="2"/>
  <c r="D89" i="2"/>
  <c r="C89" i="2"/>
  <c r="D90" i="2"/>
  <c r="C90" i="2"/>
  <c r="E78" i="2"/>
  <c r="D78" i="2"/>
  <c r="E54" i="2"/>
  <c r="D54" i="2"/>
  <c r="C54" i="2"/>
  <c r="E122" i="2" l="1"/>
  <c r="D122" i="2"/>
  <c r="C122" i="2"/>
  <c r="C140" i="2"/>
  <c r="E81" i="2"/>
  <c r="E75" i="2" s="1"/>
  <c r="D81" i="2"/>
  <c r="C81" i="2"/>
  <c r="C75" i="2" s="1"/>
  <c r="C73" i="2" s="1"/>
  <c r="D75" i="2"/>
  <c r="C205" i="2"/>
  <c r="E170" i="2" l="1"/>
  <c r="D170" i="2"/>
  <c r="C170" i="2"/>
  <c r="E178" i="2"/>
  <c r="D178" i="2"/>
  <c r="C178" i="2"/>
  <c r="E172" i="2" l="1"/>
  <c r="D172" i="2"/>
  <c r="C172" i="2"/>
  <c r="E171" i="2"/>
  <c r="D171" i="2"/>
  <c r="C171" i="2"/>
  <c r="C13" i="2"/>
  <c r="C47" i="2" l="1"/>
  <c r="C42" i="2" s="1"/>
  <c r="D45" i="2"/>
  <c r="E45" i="2"/>
  <c r="C45" i="2"/>
  <c r="C46" i="2"/>
  <c r="C41" i="2" s="1"/>
  <c r="E56" i="2"/>
  <c r="D56" i="2"/>
  <c r="C56" i="2"/>
  <c r="C12" i="2"/>
  <c r="E144" i="2" l="1"/>
  <c r="D144" i="2"/>
  <c r="C144" i="2"/>
  <c r="D163" i="2"/>
  <c r="E163" i="2"/>
  <c r="C163" i="2"/>
  <c r="C116" i="2"/>
  <c r="D118" i="2"/>
  <c r="E115" i="2" l="1"/>
  <c r="D115" i="2"/>
  <c r="C115" i="2"/>
  <c r="C118" i="2"/>
  <c r="E129" i="2"/>
  <c r="D129" i="2"/>
  <c r="C129" i="2"/>
  <c r="E128" i="2"/>
  <c r="D128" i="2"/>
  <c r="C128" i="2"/>
  <c r="E127" i="2"/>
  <c r="D127" i="2"/>
  <c r="D7" i="2" s="1"/>
  <c r="C127" i="2"/>
  <c r="D136" i="2"/>
  <c r="E136" i="2"/>
  <c r="E7" i="2" l="1"/>
  <c r="C7" i="2"/>
  <c r="E125" i="2"/>
  <c r="D125" i="2"/>
  <c r="C125" i="2"/>
  <c r="D199" i="2"/>
  <c r="E103" i="2" l="1"/>
  <c r="E47" i="2"/>
  <c r="D47" i="2"/>
  <c r="D42" i="2" s="1"/>
  <c r="C43" i="2"/>
  <c r="C63" i="2"/>
  <c r="D63" i="2"/>
  <c r="E63" i="2"/>
  <c r="E188" i="2" l="1"/>
  <c r="D188" i="2"/>
  <c r="C188" i="2"/>
  <c r="E191" i="2" l="1"/>
  <c r="D191" i="2"/>
  <c r="C191" i="2"/>
  <c r="C60" i="2" l="1"/>
  <c r="C136" i="2" l="1"/>
  <c r="C152" i="2"/>
  <c r="E108" i="2"/>
  <c r="E106" i="2" s="1"/>
  <c r="D108" i="2"/>
  <c r="D106" i="2" s="1"/>
  <c r="C108" i="2"/>
  <c r="C106" i="2" l="1"/>
  <c r="C173" i="2"/>
  <c r="C168" i="2" l="1"/>
  <c r="E204" i="2"/>
  <c r="E202" i="2" s="1"/>
  <c r="D204" i="2"/>
  <c r="D202" i="2" s="1"/>
  <c r="E208" i="2"/>
  <c r="D208" i="2"/>
  <c r="C208" i="2"/>
  <c r="C196" i="2"/>
  <c r="C194" i="2" s="1"/>
  <c r="E199" i="2"/>
  <c r="C199" i="2"/>
  <c r="C197" i="2"/>
  <c r="E205" i="2" l="1"/>
  <c r="D205" i="2"/>
  <c r="C204" i="2"/>
  <c r="C202" i="2" s="1"/>
  <c r="E196" i="2"/>
  <c r="E194" i="2" s="1"/>
  <c r="E30" i="2"/>
  <c r="D30" i="2"/>
  <c r="C30" i="2"/>
  <c r="E29" i="2"/>
  <c r="D29" i="2"/>
  <c r="C29" i="2"/>
  <c r="E34" i="2"/>
  <c r="D34" i="2"/>
  <c r="C34" i="2"/>
  <c r="E31" i="2"/>
  <c r="D31" i="2"/>
  <c r="C31" i="2"/>
  <c r="E26" i="2"/>
  <c r="D26" i="2"/>
  <c r="C26" i="2"/>
  <c r="E21" i="2"/>
  <c r="E20" i="2" s="1"/>
  <c r="D21" i="2"/>
  <c r="C21" i="2"/>
  <c r="E24" i="2"/>
  <c r="D24" i="2"/>
  <c r="C24" i="2"/>
  <c r="E22" i="2"/>
  <c r="D22" i="2"/>
  <c r="C22" i="2"/>
  <c r="E73" i="2"/>
  <c r="D73" i="2"/>
  <c r="E82" i="2"/>
  <c r="D82" i="2"/>
  <c r="C82" i="2"/>
  <c r="E79" i="2"/>
  <c r="D79" i="2"/>
  <c r="C79" i="2"/>
  <c r="E46" i="2"/>
  <c r="E41" i="2" s="1"/>
  <c r="D46" i="2"/>
  <c r="D41" i="2" s="1"/>
  <c r="D103" i="2"/>
  <c r="C103" i="2"/>
  <c r="E90" i="2"/>
  <c r="E101" i="2"/>
  <c r="D101" i="2"/>
  <c r="C101" i="2"/>
  <c r="E98" i="2"/>
  <c r="D98" i="2"/>
  <c r="C98" i="2"/>
  <c r="E91" i="2"/>
  <c r="D91" i="2"/>
  <c r="C91" i="2"/>
  <c r="E70" i="2"/>
  <c r="D70" i="2"/>
  <c r="C70" i="2"/>
  <c r="E66" i="2"/>
  <c r="D66" i="2"/>
  <c r="C66" i="2"/>
  <c r="E60" i="2"/>
  <c r="D60" i="2"/>
  <c r="E52" i="2"/>
  <c r="D52" i="2"/>
  <c r="C52" i="2"/>
  <c r="E48" i="2"/>
  <c r="D48" i="2"/>
  <c r="C48" i="2"/>
  <c r="E42" i="2" l="1"/>
  <c r="E43" i="2"/>
  <c r="D43" i="2"/>
  <c r="C28" i="2"/>
  <c r="D28" i="2"/>
  <c r="E197" i="2"/>
  <c r="D196" i="2"/>
  <c r="D194" i="2" s="1"/>
  <c r="E28" i="2"/>
  <c r="C20" i="2"/>
  <c r="D20" i="2"/>
  <c r="C38" i="2" l="1"/>
  <c r="E38" i="2"/>
  <c r="D38" i="2"/>
  <c r="D197" i="2"/>
  <c r="E184" i="2"/>
  <c r="D184" i="2"/>
  <c r="C184" i="2"/>
  <c r="E173" i="2"/>
  <c r="D173" i="2"/>
  <c r="E168" i="2"/>
  <c r="D168" i="2"/>
  <c r="E159" i="2"/>
  <c r="D159" i="2"/>
  <c r="C159" i="2"/>
  <c r="E155" i="2"/>
  <c r="D155" i="2"/>
  <c r="C155" i="2"/>
  <c r="E152" i="2"/>
  <c r="D152" i="2"/>
  <c r="E150" i="2"/>
  <c r="D150" i="2"/>
  <c r="C150" i="2"/>
  <c r="E148" i="2"/>
  <c r="D148" i="2"/>
  <c r="C148" i="2"/>
  <c r="E145" i="2"/>
  <c r="D145" i="2"/>
  <c r="C145" i="2"/>
  <c r="E143" i="2"/>
  <c r="D143" i="2"/>
  <c r="C143" i="2"/>
  <c r="C8" i="2" s="1"/>
  <c r="E130" i="2"/>
  <c r="D130" i="2"/>
  <c r="C130" i="2"/>
  <c r="E123" i="2"/>
  <c r="D123" i="2"/>
  <c r="C123" i="2"/>
  <c r="E118" i="2"/>
  <c r="E117" i="2"/>
  <c r="D117" i="2"/>
  <c r="C117" i="2"/>
  <c r="C113" i="2" s="1"/>
  <c r="E116" i="2"/>
  <c r="D116" i="2"/>
  <c r="E111" i="2"/>
  <c r="D111" i="2"/>
  <c r="C111" i="2"/>
  <c r="E109" i="2"/>
  <c r="D109" i="2"/>
  <c r="C109" i="2"/>
  <c r="E84" i="2"/>
  <c r="D84" i="2"/>
  <c r="C84" i="2"/>
  <c r="E16" i="2"/>
  <c r="D16" i="2"/>
  <c r="C16" i="2"/>
  <c r="E14" i="2"/>
  <c r="D14" i="2"/>
  <c r="C14" i="2"/>
  <c r="E13" i="2"/>
  <c r="D13" i="2"/>
  <c r="E12" i="2"/>
  <c r="D12" i="2"/>
  <c r="D113" i="2" l="1"/>
  <c r="D9" i="2"/>
  <c r="C9" i="2"/>
  <c r="D8" i="2"/>
  <c r="E9" i="2"/>
  <c r="E8" i="2"/>
  <c r="E113" i="2"/>
  <c r="E10" i="2"/>
  <c r="C10" i="2"/>
  <c r="D10" i="2"/>
  <c r="D141" i="2"/>
  <c r="E141" i="2"/>
  <c r="C141" i="2"/>
  <c r="D76" i="2"/>
  <c r="E5" i="2" l="1"/>
  <c r="C5" i="2"/>
  <c r="D5" i="2"/>
  <c r="C76" i="2"/>
  <c r="E76" i="2"/>
</calcChain>
</file>

<file path=xl/sharedStrings.xml><?xml version="1.0" encoding="utf-8"?>
<sst xmlns="http://schemas.openxmlformats.org/spreadsheetml/2006/main" count="258" uniqueCount="121">
  <si>
    <t xml:space="preserve">Всего, </t>
  </si>
  <si>
    <t>в том числе:</t>
  </si>
  <si>
    <t>федеральный бюджет</t>
  </si>
  <si>
    <t>бюджет автономного округа</t>
  </si>
  <si>
    <t>средства местного бюджета</t>
  </si>
  <si>
    <t>1.</t>
  </si>
  <si>
    <t>Мероприятия по организации отдыха и оздоровления детей, в том числе:</t>
  </si>
  <si>
    <t>2.</t>
  </si>
  <si>
    <t>3.</t>
  </si>
  <si>
    <t>Выплата пособий детям-сиротам и детям, оставшимся без попечения родителей, лицам из числа детей-сирот и детей, оставшихся без попечения родителей, усыновителям, а также вознаграждений  приемным родителям, в том числе:</t>
  </si>
  <si>
    <t>4.</t>
  </si>
  <si>
    <t xml:space="preserve">в том числе: </t>
  </si>
  <si>
    <t>Развитие материально – технической базы учреждений культуры, в том числе:</t>
  </si>
  <si>
    <t>5.</t>
  </si>
  <si>
    <t>6.</t>
  </si>
  <si>
    <t>Проведение и участие в мероприятиях гражданско - патриотического направления, в том числе:</t>
  </si>
  <si>
    <t>7.</t>
  </si>
  <si>
    <t xml:space="preserve">бюджет автономного округа </t>
  </si>
  <si>
    <t>№ 
п/п</t>
  </si>
  <si>
    <t>1.1.</t>
  </si>
  <si>
    <t>2.1.</t>
  </si>
  <si>
    <t>2.2.</t>
  </si>
  <si>
    <t>2.3.</t>
  </si>
  <si>
    <t>2.1.1.</t>
  </si>
  <si>
    <t>2.1.2.</t>
  </si>
  <si>
    <t>2.2.1.</t>
  </si>
  <si>
    <t>3.1.</t>
  </si>
  <si>
    <t>3.2.</t>
  </si>
  <si>
    <t>4.1.</t>
  </si>
  <si>
    <t>4.2.</t>
  </si>
  <si>
    <t>5.1.</t>
  </si>
  <si>
    <t>6.1.</t>
  </si>
  <si>
    <t>6.2.</t>
  </si>
  <si>
    <t>6.3.</t>
  </si>
  <si>
    <t>7.1.</t>
  </si>
  <si>
    <t>(тыс. рублей)</t>
  </si>
  <si>
    <t>Обеспечение дополнительных гарантий прав на жилое помещение детей-сирот и детей, оставшихся без попечения родителей, лиц из числа детей-сирот, детей, оставшихся без попечения родителей, в том числе:</t>
  </si>
  <si>
    <t>2.1.3.</t>
  </si>
  <si>
    <t>2.2.4.</t>
  </si>
  <si>
    <t>Приложение 5 к пояснительной записке
           к пояснительной записке</t>
  </si>
  <si>
    <t>местный бюджет</t>
  </si>
  <si>
    <t>2.1.4.</t>
  </si>
  <si>
    <t xml:space="preserve">Финансовое обеспечение мероприятий по организации питания обучающихся негосударственных общеобразовательных организаций, в том числе: </t>
  </si>
  <si>
    <t>2.1.5.</t>
  </si>
  <si>
    <t>2.1.6.</t>
  </si>
  <si>
    <t>Проведение и организация Всероссийской олимпиады школьников, в том числе:</t>
  </si>
  <si>
    <t>Формирование системы профессиональных конкурсов в целях предоставления гражданам возможностей для профессионального и карьерного роста, в том числе:</t>
  </si>
  <si>
    <t>2.4.1.</t>
  </si>
  <si>
    <t>Транспортное обеспечение образовательных учреждений, в том числе:</t>
  </si>
  <si>
    <t>2.5.4.</t>
  </si>
  <si>
    <t>2.7.</t>
  </si>
  <si>
    <t>Проектирование, строительство (реконструкция), приобретение объектов, предназначенных для размещения муниципальных образовательных организаций</t>
  </si>
  <si>
    <t>Организация сопровождения детей до места отдыха и обратно, в том числе:</t>
  </si>
  <si>
    <t>Организация деятельности по кадровому сопровождению отдыха и оздоровления детей, в том числе:</t>
  </si>
  <si>
    <t>Организация курсов повышения квалификации педагогов по теме «Детский оздоровительный отдых», в том числе:</t>
  </si>
  <si>
    <t>Организация деятельности по обеспечению безопасных условий при организации отдыха и оздоровления детей, в том числе:</t>
  </si>
  <si>
    <t>Организация деятельности лагерей с дневным пребыванием детей на базе учреждений и организаций города Югорска, в том числе:</t>
  </si>
  <si>
    <t>Оплата стоимости питания детей школьного возраста в оздоровительных лагерях с дневным пребыванием детей, в том числе:</t>
  </si>
  <si>
    <t>Обеспечение деятельности лагерей на базе образовательных учреждений, в том числе:</t>
  </si>
  <si>
    <t>Обеспечение условий инвалидам для беспрепятственного доступа к объектам социальной инфраструктуры посредством проведения комплекса мероприятий по дооборудованию и адаптации объектов, в том числе: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</si>
  <si>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родителей, в том числе:</t>
  </si>
  <si>
    <t>Поддержка общественных молодежных инициатив, волонтерского движения, в том числе:</t>
  </si>
  <si>
    <t>7.4.</t>
  </si>
  <si>
    <t>8.</t>
  </si>
  <si>
    <t>8.1.</t>
  </si>
  <si>
    <t>9.1.1.</t>
  </si>
  <si>
    <t>Муниципальная программа города Югорска «Отдых и оздоровление детей», всего</t>
  </si>
  <si>
    <t>Муниципальная программа города Югорска «Развитие образования», всего</t>
  </si>
  <si>
    <t>Муниципальная программа города Югорска «Социально-экономическое развитие и муниципальное управление», всего</t>
  </si>
  <si>
    <t>Муниципальная программа города Югорска «Культурное пространство», всего</t>
  </si>
  <si>
    <t>Муниципальная программа города Югорска «Развитие физической культуры и спорта», всего</t>
  </si>
  <si>
    <t>Муниципальная программа города Югорска «Молодежная политика и организация временного трудоустройства», всего</t>
  </si>
  <si>
    <t>Муниципальная программа города Югорска «Развитие жилищной сферы», всего</t>
  </si>
  <si>
    <t>Муниципальная программа города Югорска «Доступная среда», всего</t>
  </si>
  <si>
    <t>Муниципальная программа города Югорска «Охрана окружающей среды, использование и защита городских лесов», всего</t>
  </si>
  <si>
    <t>7.5.</t>
  </si>
  <si>
    <t>Реализация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законодательством", в том числе:</t>
  </si>
  <si>
    <t>5.2.</t>
  </si>
  <si>
    <t>Проведение мероприятий в рамках Международной экологической акции «Спасти и сохранить» среди учащихся образовательных учреждений города Югорска, в том числе:</t>
  </si>
  <si>
    <t>Мероприятия по укреплению пожарной безопасности</t>
  </si>
  <si>
    <t xml:space="preserve"> </t>
  </si>
  <si>
    <t>2024 год</t>
  </si>
  <si>
    <t>2025 год</t>
  </si>
  <si>
    <t>5.3.</t>
  </si>
  <si>
    <t>5.4.</t>
  </si>
  <si>
    <t>5.5.</t>
  </si>
  <si>
    <t>Информация об объемах бюджетных ассигнований, 
направляемых на поддержку семьи и детей, 
предусмотренных в проекте бюджета города Югорска 
на 2024 год и на плановый период 2025 и 2026 годов</t>
  </si>
  <si>
    <t>2026 год</t>
  </si>
  <si>
    <t>Наименование мероприятия/       направления расходов</t>
  </si>
  <si>
    <t>Организация отдыха и оздоровления детей, всего</t>
  </si>
  <si>
    <t>Развитие системы дошкольного и общего образования, всего</t>
  </si>
  <si>
    <t>Содержание и развитие дошкольных образовательных организаций, всего</t>
  </si>
  <si>
    <t>Содержание и развитие общеобразовательных организаций, всего</t>
  </si>
  <si>
    <t xml:space="preserve"> в том числе:</t>
  </si>
  <si>
    <t>Организация питания обучающихся муниципальных и негосударственных общеобразовательных организаций, всего</t>
  </si>
  <si>
    <t>Развитие вариативности воспитательных систем и технологий, нацеленных на формирование индивидуальной траектории развития личности ребенка с учетом его потребностей, интересов и способностей, всего</t>
  </si>
  <si>
    <t>Содержание и развитие организаций дополнительного образования, всего</t>
  </si>
  <si>
    <t>2.2.2.</t>
  </si>
  <si>
    <t>Организация, проведение и участие в мероприятиях в сфере образования, всего</t>
  </si>
  <si>
    <t>Обеспечение комплексной безопасности образовательных учреждений, всего</t>
  </si>
  <si>
    <t>Приобретение объектов, предназначенных для размещения муниципальных образовательных организаций, проектирование, строительство (реконструкция), капитальный ремонт и ремонт образовательных организаций, всего</t>
  </si>
  <si>
    <t xml:space="preserve">Устранение предписаний надзорных органов, проведение мероприятий по антитеррористической безопасности образовательных учреждений, всего </t>
  </si>
  <si>
    <t>Содержание и развитие учреждений  культуры, всего</t>
  </si>
  <si>
    <t>в том числе</t>
  </si>
  <si>
    <t xml:space="preserve">Содержание и развитие учреждений физической культуры и спорта, всего </t>
  </si>
  <si>
    <t>Развитие материально – технической базы учреждений физической культуры и спорта, всего</t>
  </si>
  <si>
    <t>Организация, проведение и участие в мероприятиях в сфере молодежной политики, всего</t>
  </si>
  <si>
    <t>Содержание и развитие учреждений в сфере молодежной политики, всего</t>
  </si>
  <si>
    <t>Организация  общественных работ для незанятых трудовой деятельностью и безработных граждан, временного трудоустройства безработных граждан, испытывающих трудности в поиске работы, создание рабочих мест для трудоустройства отдельных категорий граждан, всего</t>
  </si>
  <si>
    <t xml:space="preserve">Организация временного трудоустройства несовершеннолетних в возрасте от 14 до 18 лет в свободное от учебы время и молодежных трудовых отрядов, всего  </t>
  </si>
  <si>
    <t>Организация временного трудоустройства выпускников профессиональных образовательных организаций и образовательных организаций высшего образования в возрасте до 25 лет, всего</t>
  </si>
  <si>
    <t>Предоставление субсидий молодым семьям  на улучшение жилищных условий, всего</t>
  </si>
  <si>
    <t>Приобретение жилых помещений для переселения граждан из непригодных жилых помещений в домах, признанных аварийными, всего</t>
  </si>
  <si>
    <t>Организация, проведение и участие в мероприятиях в сфере охраны окружающей среды, всего</t>
  </si>
  <si>
    <t>Субсидии частным дошкольным образовательным организациям, всего</t>
  </si>
  <si>
    <t>Субсидии частным общеобразовательным организациям, всего</t>
  </si>
  <si>
    <t>Выплата компенсации части родительской платы за присмотр и уход за детьми в частных и муниципальных образовательных организациях, всего</t>
  </si>
  <si>
    <t>Предоставление социальной выплаты гражданам, проживающим в жилых помещениях, не отвечающих требованиям в связи с превышением предельно  допустимой концентрации фенола и формальдегида, всего</t>
  </si>
  <si>
    <t>2.3.1.</t>
  </si>
  <si>
    <t>2.3.2.</t>
  </si>
  <si>
    <t>Дооборудование и адаптация объектов социальной инфраструктуры для беспрепятственного доступа инвалидов к ним и обеспечение доступности предоставляемых инвалидам услуг в сфере образования и культуры с учетом имеющихся у них нарушений,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</si>
</sst>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i/>
      <sz val="12"/>
      <name val="PT Astra Serif"/>
      <family val="1"/>
      <charset val="204"/>
    </font>
    <font>
      <sz val="13"/>
      <name val="PT Astra Serif"/>
      <family val="1"/>
      <charset val="204"/>
    </font>
    <font>
      <b/>
      <sz val="14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89">
    <xf numFmtId="0" fontId="0" fillId="0" borderId="0" xfId="0"/>
    <xf numFmtId="0" fontId="1" fillId="0" borderId="0" xfId="0" applyFont="1" applyFill="1"/>
    <xf numFmtId="164" fontId="2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right" wrapText="1"/>
    </xf>
    <xf numFmtId="164" fontId="1" fillId="0" borderId="0" xfId="0" applyNumberFormat="1" applyFont="1" applyFill="1"/>
    <xf numFmtId="16" fontId="2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164" fontId="5" fillId="0" borderId="1" xfId="0" applyNumberFormat="1" applyFont="1" applyFill="1" applyBorder="1" applyAlignment="1">
      <alignment horizontal="right" wrapText="1"/>
    </xf>
    <xf numFmtId="16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wrapText="1"/>
    </xf>
    <xf numFmtId="164" fontId="5" fillId="0" borderId="1" xfId="0" applyNumberFormat="1" applyFont="1" applyFill="1" applyBorder="1" applyAlignment="1">
      <alignment wrapText="1" shrinkToFit="1"/>
    </xf>
    <xf numFmtId="0" fontId="7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16" fontId="5" fillId="3" borderId="1" xfId="0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/>
    </xf>
    <xf numFmtId="164" fontId="5" fillId="0" borderId="4" xfId="1" applyNumberFormat="1" applyFont="1" applyFill="1" applyBorder="1" applyAlignment="1">
      <alignment horizontal="right"/>
    </xf>
    <xf numFmtId="164" fontId="5" fillId="3" borderId="1" xfId="0" applyNumberFormat="1" applyFont="1" applyFill="1" applyBorder="1" applyAlignment="1">
      <alignment horizontal="right" wrapText="1"/>
    </xf>
    <xf numFmtId="0" fontId="5" fillId="2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14" fontId="7" fillId="3" borderId="3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wrapText="1"/>
    </xf>
    <xf numFmtId="0" fontId="3" fillId="3" borderId="0" xfId="0" applyFont="1" applyFill="1"/>
    <xf numFmtId="164" fontId="5" fillId="3" borderId="1" xfId="1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16" fontId="5" fillId="0" borderId="3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top" wrapText="1"/>
    </xf>
    <xf numFmtId="0" fontId="5" fillId="3" borderId="3" xfId="0" applyFont="1" applyFill="1" applyBorder="1" applyAlignment="1">
      <alignment vertical="center" wrapText="1"/>
    </xf>
    <xf numFmtId="14" fontId="7" fillId="3" borderId="1" xfId="0" applyNumberFormat="1" applyFont="1" applyFill="1" applyBorder="1" applyAlignment="1">
      <alignment horizontal="left" vertical="center" wrapText="1"/>
    </xf>
    <xf numFmtId="16" fontId="5" fillId="0" borderId="1" xfId="0" applyNumberFormat="1" applyFont="1" applyFill="1" applyBorder="1" applyAlignment="1">
      <alignment horizontal="left" vertical="center" wrapText="1"/>
    </xf>
    <xf numFmtId="16" fontId="5" fillId="0" borderId="3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16" fontId="5" fillId="0" borderId="1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right" wrapText="1"/>
    </xf>
    <xf numFmtId="164" fontId="5" fillId="0" borderId="4" xfId="0" applyNumberFormat="1" applyFont="1" applyFill="1" applyBorder="1" applyAlignment="1">
      <alignment horizontal="center" wrapText="1"/>
    </xf>
    <xf numFmtId="164" fontId="5" fillId="0" borderId="5" xfId="0" applyNumberFormat="1" applyFont="1" applyFill="1" applyBorder="1" applyAlignment="1">
      <alignment horizontal="center" wrapText="1"/>
    </xf>
    <xf numFmtId="16" fontId="5" fillId="0" borderId="4" xfId="0" applyNumberFormat="1" applyFont="1" applyFill="1" applyBorder="1" applyAlignment="1">
      <alignment horizontal="center" vertical="center" wrapText="1"/>
    </xf>
    <xf numFmtId="16" fontId="5" fillId="0" borderId="5" xfId="0" applyNumberFormat="1" applyFont="1" applyFill="1" applyBorder="1" applyAlignment="1">
      <alignment horizontal="center" vertical="center" wrapText="1"/>
    </xf>
    <xf numFmtId="16" fontId="5" fillId="3" borderId="4" xfId="0" applyNumberFormat="1" applyFont="1" applyFill="1" applyBorder="1" applyAlignment="1">
      <alignment horizontal="center" vertical="center" wrapText="1"/>
    </xf>
    <xf numFmtId="16" fontId="5" fillId="3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wrapText="1"/>
    </xf>
    <xf numFmtId="164" fontId="6" fillId="0" borderId="5" xfId="0" applyNumberFormat="1" applyFont="1" applyFill="1" applyBorder="1" applyAlignment="1">
      <alignment horizontal="center" wrapText="1"/>
    </xf>
    <xf numFmtId="164" fontId="5" fillId="3" borderId="4" xfId="0" applyNumberFormat="1" applyFont="1" applyFill="1" applyBorder="1" applyAlignment="1">
      <alignment horizontal="center" wrapText="1"/>
    </xf>
    <xf numFmtId="164" fontId="5" fillId="3" borderId="5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vertical="center" wrapText="1"/>
    </xf>
    <xf numFmtId="14" fontId="5" fillId="0" borderId="2" xfId="0" applyNumberFormat="1" applyFont="1" applyFill="1" applyBorder="1" applyAlignment="1">
      <alignment horizontal="left" vertical="center" wrapText="1"/>
    </xf>
    <xf numFmtId="14" fontId="5" fillId="0" borderId="3" xfId="0" applyNumberFormat="1" applyFont="1" applyFill="1" applyBorder="1" applyAlignment="1">
      <alignment horizontal="left" vertical="center" wrapText="1"/>
    </xf>
    <xf numFmtId="164" fontId="7" fillId="0" borderId="4" xfId="0" applyNumberFormat="1" applyFont="1" applyFill="1" applyBorder="1" applyAlignment="1">
      <alignment horizontal="center" wrapText="1"/>
    </xf>
    <xf numFmtId="164" fontId="7" fillId="0" borderId="5" xfId="0" applyNumberFormat="1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4" fontId="7" fillId="0" borderId="4" xfId="0" applyNumberFormat="1" applyFont="1" applyFill="1" applyBorder="1" applyAlignment="1">
      <alignment horizontal="center" vertical="center" wrapText="1"/>
    </xf>
    <xf numFmtId="14" fontId="7" fillId="0" borderId="5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16" fontId="5" fillId="0" borderId="1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16" fontId="5" fillId="0" borderId="2" xfId="0" applyNumberFormat="1" applyFont="1" applyFill="1" applyBorder="1" applyAlignment="1">
      <alignment horizontal="left" vertical="center" wrapText="1"/>
    </xf>
    <xf numFmtId="16" fontId="5" fillId="0" borderId="3" xfId="0" applyNumberFormat="1" applyFont="1" applyFill="1" applyBorder="1" applyAlignment="1">
      <alignment horizontal="left" vertical="center" wrapText="1"/>
    </xf>
    <xf numFmtId="16" fontId="5" fillId="0" borderId="6" xfId="0" applyNumberFormat="1" applyFont="1" applyFill="1" applyBorder="1" applyAlignment="1">
      <alignment horizontal="center" vertical="center" wrapText="1"/>
    </xf>
    <xf numFmtId="16" fontId="5" fillId="0" borderId="8" xfId="0" applyNumberFormat="1" applyFont="1" applyFill="1" applyBorder="1" applyAlignment="1">
      <alignment horizontal="center" vertical="center" wrapText="1"/>
    </xf>
    <xf numFmtId="16" fontId="5" fillId="0" borderId="7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wrapText="1"/>
    </xf>
    <xf numFmtId="0" fontId="8" fillId="0" borderId="0" xfId="0" applyFont="1" applyFill="1" applyAlignment="1">
      <alignment horizontal="right"/>
    </xf>
    <xf numFmtId="0" fontId="9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7" fillId="0" borderId="3" xfId="0" applyFont="1" applyFill="1" applyBorder="1" applyAlignment="1">
      <alignment vertical="center" wrapText="1"/>
    </xf>
    <xf numFmtId="14" fontId="7" fillId="0" borderId="3" xfId="0" applyNumberFormat="1" applyFont="1" applyFill="1" applyBorder="1" applyAlignment="1">
      <alignment horizontal="left" vertical="center" wrapText="1"/>
    </xf>
    <xf numFmtId="14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9"/>
  <sheetViews>
    <sheetView tabSelected="1" view="pageBreakPreview" topLeftCell="A205" zoomScale="90" zoomScaleNormal="85" zoomScaleSheetLayoutView="90" workbookViewId="0">
      <selection activeCell="A178" sqref="A178:E186"/>
    </sheetView>
  </sheetViews>
  <sheetFormatPr defaultColWidth="8.88671875" defaultRowHeight="15.6" x14ac:dyDescent="0.3"/>
  <cols>
    <col min="1" max="1" width="11" style="6" bestFit="1" customWidth="1"/>
    <col min="2" max="2" width="43.33203125" style="29" customWidth="1"/>
    <col min="3" max="5" width="13.6640625" style="7" customWidth="1"/>
    <col min="6" max="7" width="11.88671875" style="1" bestFit="1" customWidth="1"/>
    <col min="8" max="8" width="12.44140625" style="1" customWidth="1"/>
    <col min="9" max="9" width="11.5546875" style="1" customWidth="1"/>
    <col min="10" max="16384" width="8.88671875" style="1"/>
  </cols>
  <sheetData>
    <row r="1" spans="1:8" ht="16.8" x14ac:dyDescent="0.3">
      <c r="A1" s="77" t="s">
        <v>39</v>
      </c>
      <c r="B1" s="78"/>
      <c r="C1" s="78"/>
      <c r="D1" s="78"/>
      <c r="E1" s="78"/>
    </row>
    <row r="2" spans="1:8" ht="91.8" customHeight="1" x14ac:dyDescent="0.3">
      <c r="A2" s="79" t="s">
        <v>86</v>
      </c>
      <c r="B2" s="80"/>
      <c r="C2" s="80"/>
      <c r="D2" s="80"/>
      <c r="E2" s="80"/>
    </row>
    <row r="3" spans="1:8" ht="24.6" customHeight="1" x14ac:dyDescent="0.3">
      <c r="A3" s="81" t="s">
        <v>35</v>
      </c>
      <c r="B3" s="81"/>
      <c r="C3" s="81"/>
      <c r="D3" s="81"/>
      <c r="E3" s="81"/>
    </row>
    <row r="4" spans="1:8" ht="31.2" x14ac:dyDescent="0.3">
      <c r="A4" s="33" t="s">
        <v>18</v>
      </c>
      <c r="B4" s="34" t="s">
        <v>88</v>
      </c>
      <c r="C4" s="33" t="s">
        <v>81</v>
      </c>
      <c r="D4" s="33" t="s">
        <v>82</v>
      </c>
      <c r="E4" s="33" t="s">
        <v>87</v>
      </c>
    </row>
    <row r="5" spans="1:8" x14ac:dyDescent="0.3">
      <c r="A5" s="52" t="s">
        <v>0</v>
      </c>
      <c r="B5" s="52"/>
      <c r="C5" s="82">
        <f>SUM(C7:C9)</f>
        <v>3130451.5999999996</v>
      </c>
      <c r="D5" s="82">
        <f>SUM(D7:D9)</f>
        <v>2923935.8000000003</v>
      </c>
      <c r="E5" s="82">
        <f>SUM(E7:E9)</f>
        <v>2645922.6000000006</v>
      </c>
    </row>
    <row r="6" spans="1:8" x14ac:dyDescent="0.3">
      <c r="A6" s="52" t="s">
        <v>1</v>
      </c>
      <c r="B6" s="52"/>
      <c r="C6" s="82"/>
      <c r="D6" s="82"/>
      <c r="E6" s="82"/>
      <c r="F6" s="4"/>
      <c r="G6" s="4"/>
      <c r="H6" s="4"/>
    </row>
    <row r="7" spans="1:8" x14ac:dyDescent="0.3">
      <c r="A7" s="52" t="s">
        <v>2</v>
      </c>
      <c r="B7" s="52"/>
      <c r="C7" s="22">
        <f>C170+C127+C115+C40</f>
        <v>104587.9</v>
      </c>
      <c r="D7" s="22">
        <f>D170+D127+D115+D40</f>
        <v>100103.20000000001</v>
      </c>
      <c r="E7" s="22">
        <f>E170+E127+E115+E40</f>
        <v>34384.800000000003</v>
      </c>
      <c r="F7" s="4"/>
      <c r="G7" s="4"/>
      <c r="H7" s="4"/>
    </row>
    <row r="8" spans="1:8" x14ac:dyDescent="0.3">
      <c r="A8" s="52" t="s">
        <v>3</v>
      </c>
      <c r="B8" s="52"/>
      <c r="C8" s="22">
        <f>C12+C41+C108+C116+C128+C143+C171</f>
        <v>2054235.4</v>
      </c>
      <c r="D8" s="22">
        <f>D12+D41+D108+D116+D128+D143+D171</f>
        <v>1976731.2000000002</v>
      </c>
      <c r="E8" s="22">
        <f>E12+E41+E108+E116+E128+E143+E171</f>
        <v>1792618.5000000002</v>
      </c>
      <c r="F8" s="4"/>
      <c r="G8" s="4"/>
      <c r="H8" s="4"/>
    </row>
    <row r="9" spans="1:8" x14ac:dyDescent="0.3">
      <c r="A9" s="52" t="s">
        <v>40</v>
      </c>
      <c r="B9" s="52"/>
      <c r="C9" s="22">
        <f>C13+C42+C117+C129+C144+C172+C196+C204</f>
        <v>971628.3</v>
      </c>
      <c r="D9" s="22">
        <f>D13+D42+D117+D129+D144+D172+D196+D204</f>
        <v>847101.40000000014</v>
      </c>
      <c r="E9" s="22">
        <f>E13+E42+E117+E129+E144+E172+E196+E204</f>
        <v>818919.3</v>
      </c>
      <c r="F9" s="4"/>
      <c r="G9" s="4"/>
      <c r="H9" s="4"/>
    </row>
    <row r="10" spans="1:8" ht="46.8" x14ac:dyDescent="0.3">
      <c r="A10" s="71" t="s">
        <v>5</v>
      </c>
      <c r="B10" s="24" t="s">
        <v>66</v>
      </c>
      <c r="C10" s="58">
        <f>SUM(C12:C13)</f>
        <v>24795.599999999999</v>
      </c>
      <c r="D10" s="58">
        <f>SUM(D12:D13)</f>
        <v>24795.599999999999</v>
      </c>
      <c r="E10" s="58">
        <f>SUM(E12:E13)</f>
        <v>24795.599999999999</v>
      </c>
    </row>
    <row r="11" spans="1:8" x14ac:dyDescent="0.3">
      <c r="A11" s="71"/>
      <c r="B11" s="25" t="s">
        <v>1</v>
      </c>
      <c r="C11" s="58"/>
      <c r="D11" s="58"/>
      <c r="E11" s="58"/>
      <c r="H11" s="1" t="s">
        <v>80</v>
      </c>
    </row>
    <row r="12" spans="1:8" x14ac:dyDescent="0.3">
      <c r="A12" s="52" t="s">
        <v>3</v>
      </c>
      <c r="B12" s="52"/>
      <c r="C12" s="8">
        <f>C18</f>
        <v>20490.5</v>
      </c>
      <c r="D12" s="8">
        <f t="shared" ref="D12:E12" si="0">D18</f>
        <v>20490.5</v>
      </c>
      <c r="E12" s="8">
        <f t="shared" si="0"/>
        <v>20490.5</v>
      </c>
    </row>
    <row r="13" spans="1:8" x14ac:dyDescent="0.3">
      <c r="A13" s="52" t="s">
        <v>40</v>
      </c>
      <c r="B13" s="52"/>
      <c r="C13" s="8">
        <f>C15+C19</f>
        <v>4305.1000000000004</v>
      </c>
      <c r="D13" s="8">
        <f t="shared" ref="D13:E13" si="1">D15+D19</f>
        <v>4305.1000000000004</v>
      </c>
      <c r="E13" s="8">
        <f t="shared" si="1"/>
        <v>4305.1000000000004</v>
      </c>
    </row>
    <row r="14" spans="1:8" ht="31.2" hidden="1" x14ac:dyDescent="0.3">
      <c r="A14" s="9" t="s">
        <v>19</v>
      </c>
      <c r="B14" s="25" t="s">
        <v>6</v>
      </c>
      <c r="C14" s="10">
        <f>C15</f>
        <v>0</v>
      </c>
      <c r="D14" s="10">
        <f>D15</f>
        <v>0</v>
      </c>
      <c r="E14" s="10">
        <f>E15</f>
        <v>0</v>
      </c>
    </row>
    <row r="15" spans="1:8" hidden="1" x14ac:dyDescent="0.3">
      <c r="A15" s="52" t="s">
        <v>4</v>
      </c>
      <c r="B15" s="52"/>
      <c r="C15" s="8">
        <v>0</v>
      </c>
      <c r="D15" s="8">
        <v>0</v>
      </c>
      <c r="E15" s="8">
        <v>0</v>
      </c>
    </row>
    <row r="16" spans="1:8" ht="31.2" x14ac:dyDescent="0.3">
      <c r="A16" s="48" t="s">
        <v>19</v>
      </c>
      <c r="B16" s="25" t="s">
        <v>89</v>
      </c>
      <c r="C16" s="46">
        <f>SUM(C18:C19)</f>
        <v>24795.599999999999</v>
      </c>
      <c r="D16" s="46">
        <f>SUM(D18:D19)</f>
        <v>24795.599999999999</v>
      </c>
      <c r="E16" s="46">
        <f>SUM(E18:E19)</f>
        <v>24795.599999999999</v>
      </c>
      <c r="H16" s="7"/>
    </row>
    <row r="17" spans="1:8" x14ac:dyDescent="0.3">
      <c r="A17" s="49"/>
      <c r="B17" s="36" t="s">
        <v>1</v>
      </c>
      <c r="C17" s="47"/>
      <c r="D17" s="47"/>
      <c r="E17" s="47"/>
      <c r="H17" s="7"/>
    </row>
    <row r="18" spans="1:8" x14ac:dyDescent="0.3">
      <c r="A18" s="52" t="s">
        <v>3</v>
      </c>
      <c r="B18" s="52"/>
      <c r="C18" s="8">
        <v>20490.5</v>
      </c>
      <c r="D18" s="8">
        <v>20490.5</v>
      </c>
      <c r="E18" s="8">
        <v>20490.5</v>
      </c>
    </row>
    <row r="19" spans="1:8" x14ac:dyDescent="0.3">
      <c r="A19" s="52" t="s">
        <v>40</v>
      </c>
      <c r="B19" s="52"/>
      <c r="C19" s="8">
        <v>4305.1000000000004</v>
      </c>
      <c r="D19" s="8">
        <v>4305.1000000000004</v>
      </c>
      <c r="E19" s="8">
        <v>4305.1000000000004</v>
      </c>
    </row>
    <row r="20" spans="1:8" ht="46.8" hidden="1" x14ac:dyDescent="0.3">
      <c r="A20" s="23"/>
      <c r="B20" s="25" t="s">
        <v>53</v>
      </c>
      <c r="C20" s="8">
        <f>C21</f>
        <v>170</v>
      </c>
      <c r="D20" s="8">
        <f t="shared" ref="D20:E20" si="2">D21</f>
        <v>170</v>
      </c>
      <c r="E20" s="8">
        <f t="shared" si="2"/>
        <v>170</v>
      </c>
      <c r="F20" s="4"/>
      <c r="G20" s="4"/>
      <c r="H20" s="4"/>
    </row>
    <row r="21" spans="1:8" hidden="1" x14ac:dyDescent="0.3">
      <c r="A21" s="52" t="s">
        <v>40</v>
      </c>
      <c r="B21" s="52"/>
      <c r="C21" s="8">
        <f>C23+C25</f>
        <v>170</v>
      </c>
      <c r="D21" s="8">
        <f t="shared" ref="D21:E21" si="3">D23+D25</f>
        <v>170</v>
      </c>
      <c r="E21" s="8">
        <f t="shared" si="3"/>
        <v>170</v>
      </c>
      <c r="F21" s="4"/>
      <c r="G21" s="4"/>
      <c r="H21" s="4"/>
    </row>
    <row r="22" spans="1:8" ht="31.2" hidden="1" x14ac:dyDescent="0.3">
      <c r="A22" s="23"/>
      <c r="B22" s="26" t="s">
        <v>52</v>
      </c>
      <c r="C22" s="11">
        <f>C23</f>
        <v>70</v>
      </c>
      <c r="D22" s="11">
        <f t="shared" ref="D22:E22" si="4">D23</f>
        <v>70</v>
      </c>
      <c r="E22" s="11">
        <f t="shared" si="4"/>
        <v>70</v>
      </c>
      <c r="F22" s="4"/>
      <c r="G22" s="4"/>
      <c r="H22" s="4"/>
    </row>
    <row r="23" spans="1:8" hidden="1" x14ac:dyDescent="0.3">
      <c r="A23" s="52" t="s">
        <v>40</v>
      </c>
      <c r="B23" s="52"/>
      <c r="C23" s="8">
        <v>70</v>
      </c>
      <c r="D23" s="8">
        <v>70</v>
      </c>
      <c r="E23" s="8">
        <v>70</v>
      </c>
    </row>
    <row r="24" spans="1:8" ht="49.2" hidden="1" customHeight="1" x14ac:dyDescent="0.3">
      <c r="A24" s="23"/>
      <c r="B24" s="26" t="s">
        <v>54</v>
      </c>
      <c r="C24" s="11">
        <f>C25</f>
        <v>100</v>
      </c>
      <c r="D24" s="11">
        <f t="shared" ref="D24:E24" si="5">D25</f>
        <v>100</v>
      </c>
      <c r="E24" s="11">
        <f t="shared" si="5"/>
        <v>100</v>
      </c>
    </row>
    <row r="25" spans="1:8" hidden="1" x14ac:dyDescent="0.3">
      <c r="A25" s="52" t="s">
        <v>40</v>
      </c>
      <c r="B25" s="52"/>
      <c r="C25" s="8">
        <v>100</v>
      </c>
      <c r="D25" s="8">
        <v>100</v>
      </c>
      <c r="E25" s="8">
        <v>100</v>
      </c>
    </row>
    <row r="26" spans="1:8" ht="48" hidden="1" customHeight="1" x14ac:dyDescent="0.3">
      <c r="A26" s="23"/>
      <c r="B26" s="25" t="s">
        <v>55</v>
      </c>
      <c r="C26" s="8">
        <f>C27</f>
        <v>487</v>
      </c>
      <c r="D26" s="8">
        <f t="shared" ref="D26:E26" si="6">D27</f>
        <v>468.7</v>
      </c>
      <c r="E26" s="8">
        <f t="shared" si="6"/>
        <v>468.7</v>
      </c>
    </row>
    <row r="27" spans="1:8" hidden="1" x14ac:dyDescent="0.3">
      <c r="A27" s="52" t="s">
        <v>40</v>
      </c>
      <c r="B27" s="52"/>
      <c r="C27" s="8">
        <v>487</v>
      </c>
      <c r="D27" s="8">
        <v>468.7</v>
      </c>
      <c r="E27" s="8">
        <v>468.7</v>
      </c>
    </row>
    <row r="28" spans="1:8" ht="60.6" hidden="1" customHeight="1" x14ac:dyDescent="0.3">
      <c r="A28" s="23"/>
      <c r="B28" s="25" t="s">
        <v>56</v>
      </c>
      <c r="C28" s="8">
        <f>C29+C30</f>
        <v>6024</v>
      </c>
      <c r="D28" s="8">
        <f t="shared" ref="D28:E28" si="7">D29+D30</f>
        <v>6024</v>
      </c>
      <c r="E28" s="8">
        <f t="shared" si="7"/>
        <v>6024</v>
      </c>
    </row>
    <row r="29" spans="1:8" hidden="1" x14ac:dyDescent="0.3">
      <c r="A29" s="52" t="s">
        <v>3</v>
      </c>
      <c r="B29" s="52"/>
      <c r="C29" s="8">
        <f>C32</f>
        <v>4466.8999999999996</v>
      </c>
      <c r="D29" s="8">
        <f t="shared" ref="D29:E29" si="8">D32</f>
        <v>4466.8999999999996</v>
      </c>
      <c r="E29" s="8">
        <f t="shared" si="8"/>
        <v>4466.8999999999996</v>
      </c>
    </row>
    <row r="30" spans="1:8" hidden="1" x14ac:dyDescent="0.3">
      <c r="A30" s="52" t="s">
        <v>40</v>
      </c>
      <c r="B30" s="52"/>
      <c r="C30" s="8">
        <f>C33+C35</f>
        <v>1557.1</v>
      </c>
      <c r="D30" s="8">
        <f t="shared" ref="D30:E30" si="9">D33+D35</f>
        <v>1557.1</v>
      </c>
      <c r="E30" s="8">
        <f t="shared" si="9"/>
        <v>1557.1</v>
      </c>
    </row>
    <row r="31" spans="1:8" ht="62.4" hidden="1" x14ac:dyDescent="0.3">
      <c r="A31" s="23"/>
      <c r="B31" s="26" t="s">
        <v>57</v>
      </c>
      <c r="C31" s="11">
        <f>C33+C32</f>
        <v>5803.4</v>
      </c>
      <c r="D31" s="11">
        <f t="shared" ref="D31:E31" si="10">D33+D32</f>
        <v>5803.4</v>
      </c>
      <c r="E31" s="11">
        <f t="shared" si="10"/>
        <v>5803.4</v>
      </c>
    </row>
    <row r="32" spans="1:8" hidden="1" x14ac:dyDescent="0.3">
      <c r="A32" s="52" t="s">
        <v>3</v>
      </c>
      <c r="B32" s="52"/>
      <c r="C32" s="8">
        <v>4466.8999999999996</v>
      </c>
      <c r="D32" s="8">
        <v>4466.8999999999996</v>
      </c>
      <c r="E32" s="8">
        <v>4466.8999999999996</v>
      </c>
    </row>
    <row r="33" spans="1:5" hidden="1" x14ac:dyDescent="0.3">
      <c r="A33" s="52" t="s">
        <v>40</v>
      </c>
      <c r="B33" s="52"/>
      <c r="C33" s="8">
        <v>1336.5</v>
      </c>
      <c r="D33" s="8">
        <v>1336.5</v>
      </c>
      <c r="E33" s="8">
        <v>1336.5</v>
      </c>
    </row>
    <row r="34" spans="1:5" ht="46.8" hidden="1" x14ac:dyDescent="0.3">
      <c r="A34" s="23"/>
      <c r="B34" s="26" t="s">
        <v>58</v>
      </c>
      <c r="C34" s="11">
        <f>C35</f>
        <v>220.6</v>
      </c>
      <c r="D34" s="11">
        <f t="shared" ref="D34:E34" si="11">D35</f>
        <v>220.6</v>
      </c>
      <c r="E34" s="11">
        <f t="shared" si="11"/>
        <v>220.6</v>
      </c>
    </row>
    <row r="35" spans="1:5" hidden="1" x14ac:dyDescent="0.3">
      <c r="A35" s="52" t="s">
        <v>40</v>
      </c>
      <c r="B35" s="52"/>
      <c r="C35" s="8">
        <v>220.6</v>
      </c>
      <c r="D35" s="8">
        <v>220.6</v>
      </c>
      <c r="E35" s="8">
        <v>220.6</v>
      </c>
    </row>
    <row r="36" spans="1:5" hidden="1" x14ac:dyDescent="0.3">
      <c r="A36" s="31"/>
      <c r="B36" s="25"/>
      <c r="C36" s="8"/>
      <c r="D36" s="8"/>
      <c r="E36" s="8"/>
    </row>
    <row r="37" spans="1:5" hidden="1" x14ac:dyDescent="0.3">
      <c r="A37" s="31"/>
      <c r="B37" s="25"/>
      <c r="C37" s="8"/>
      <c r="D37" s="8"/>
      <c r="E37" s="8"/>
    </row>
    <row r="38" spans="1:5" ht="31.95" customHeight="1" x14ac:dyDescent="0.3">
      <c r="A38" s="71" t="s">
        <v>7</v>
      </c>
      <c r="B38" s="24" t="s">
        <v>67</v>
      </c>
      <c r="C38" s="58">
        <f>SUM(C40:C42)</f>
        <v>2378006.7999999998</v>
      </c>
      <c r="D38" s="58">
        <f>SUM(D40:D42)</f>
        <v>2155678.2000000002</v>
      </c>
      <c r="E38" s="58">
        <f>SUM(E40:E42)</f>
        <v>1856423.4000000001</v>
      </c>
    </row>
    <row r="39" spans="1:5" x14ac:dyDescent="0.3">
      <c r="A39" s="71"/>
      <c r="B39" s="25" t="s">
        <v>1</v>
      </c>
      <c r="C39" s="58"/>
      <c r="D39" s="58"/>
      <c r="E39" s="58"/>
    </row>
    <row r="40" spans="1:5" x14ac:dyDescent="0.3">
      <c r="A40" s="60" t="s">
        <v>2</v>
      </c>
      <c r="B40" s="61"/>
      <c r="C40" s="8">
        <f>C45+C88</f>
        <v>80385.5</v>
      </c>
      <c r="D40" s="8">
        <f>D45+D88</f>
        <v>75610.600000000006</v>
      </c>
      <c r="E40" s="8">
        <f>E45+E88</f>
        <v>10100.4</v>
      </c>
    </row>
    <row r="41" spans="1:5" x14ac:dyDescent="0.3">
      <c r="A41" s="52" t="s">
        <v>3</v>
      </c>
      <c r="B41" s="52"/>
      <c r="C41" s="8">
        <f>C46+C89</f>
        <v>1963809.2</v>
      </c>
      <c r="D41" s="8">
        <f>D46+D89</f>
        <v>1819684.2000000002</v>
      </c>
      <c r="E41" s="8">
        <f>E46+E104+E89</f>
        <v>1615539.7000000002</v>
      </c>
    </row>
    <row r="42" spans="1:5" x14ac:dyDescent="0.3">
      <c r="A42" s="52" t="s">
        <v>40</v>
      </c>
      <c r="B42" s="52"/>
      <c r="C42" s="8">
        <f>C47+C75+C85+C90+C105</f>
        <v>333812.10000000003</v>
      </c>
      <c r="D42" s="8">
        <f>D47+D75+D85+D90+D105</f>
        <v>260383.4</v>
      </c>
      <c r="E42" s="8">
        <f>E47+E75+E85+E90+E105</f>
        <v>230783.30000000002</v>
      </c>
    </row>
    <row r="43" spans="1:5" ht="36" customHeight="1" x14ac:dyDescent="0.3">
      <c r="A43" s="48" t="s">
        <v>20</v>
      </c>
      <c r="B43" s="25" t="s">
        <v>90</v>
      </c>
      <c r="C43" s="46">
        <f>C47+C46+C45</f>
        <v>1770278.9</v>
      </c>
      <c r="D43" s="46">
        <f>D47+D46+D45</f>
        <v>1840412.8</v>
      </c>
      <c r="E43" s="46">
        <f>E47+E46+E45</f>
        <v>1840400.2000000002</v>
      </c>
    </row>
    <row r="44" spans="1:5" ht="14.4" customHeight="1" x14ac:dyDescent="0.3">
      <c r="A44" s="49"/>
      <c r="B44" s="36" t="s">
        <v>1</v>
      </c>
      <c r="C44" s="47"/>
      <c r="D44" s="47"/>
      <c r="E44" s="47"/>
    </row>
    <row r="45" spans="1:5" ht="18.600000000000001" customHeight="1" x14ac:dyDescent="0.3">
      <c r="A45" s="60" t="s">
        <v>2</v>
      </c>
      <c r="B45" s="61"/>
      <c r="C45" s="8">
        <f>C58</f>
        <v>15800.5</v>
      </c>
      <c r="D45" s="8">
        <f t="shared" ref="D45:E45" si="12">D58</f>
        <v>13363</v>
      </c>
      <c r="E45" s="8">
        <f t="shared" si="12"/>
        <v>10100.4</v>
      </c>
    </row>
    <row r="46" spans="1:5" ht="18" customHeight="1" x14ac:dyDescent="0.3">
      <c r="A46" s="60" t="s">
        <v>3</v>
      </c>
      <c r="B46" s="61"/>
      <c r="C46" s="8">
        <f>C50+C54+C65+C68+C72+C59+C61</f>
        <v>1534638.7</v>
      </c>
      <c r="D46" s="8">
        <f>D50+D54+D65+D68+D72+D59+D61</f>
        <v>1612613.9000000001</v>
      </c>
      <c r="E46" s="8">
        <f>E50+E54+E65+E68+E72+E59+E61</f>
        <v>1615539.7000000002</v>
      </c>
    </row>
    <row r="47" spans="1:5" x14ac:dyDescent="0.3">
      <c r="A47" s="52" t="s">
        <v>40</v>
      </c>
      <c r="B47" s="52"/>
      <c r="C47" s="8">
        <f>C51+C55+C69+C62</f>
        <v>219839.7</v>
      </c>
      <c r="D47" s="8">
        <f>D51+D55+D69+D62</f>
        <v>214435.9</v>
      </c>
      <c r="E47" s="8">
        <f>E51+E55+E69+E62</f>
        <v>214760.1</v>
      </c>
    </row>
    <row r="48" spans="1:5" ht="49.8" customHeight="1" x14ac:dyDescent="0.3">
      <c r="A48" s="66" t="s">
        <v>23</v>
      </c>
      <c r="B48" s="26" t="s">
        <v>91</v>
      </c>
      <c r="C48" s="62">
        <f>C51+C50</f>
        <v>474388.89999999997</v>
      </c>
      <c r="D48" s="62">
        <f t="shared" ref="D48:E48" si="13">D51+D50</f>
        <v>475067.1</v>
      </c>
      <c r="E48" s="62">
        <f t="shared" si="13"/>
        <v>475067.1</v>
      </c>
    </row>
    <row r="49" spans="1:5" ht="14.4" customHeight="1" x14ac:dyDescent="0.3">
      <c r="A49" s="67"/>
      <c r="B49" s="26" t="s">
        <v>1</v>
      </c>
      <c r="C49" s="63"/>
      <c r="D49" s="63"/>
      <c r="E49" s="63"/>
    </row>
    <row r="50" spans="1:5" ht="16.2" customHeight="1" x14ac:dyDescent="0.3">
      <c r="A50" s="60" t="s">
        <v>3</v>
      </c>
      <c r="B50" s="61"/>
      <c r="C50" s="13">
        <v>369067.1</v>
      </c>
      <c r="D50" s="13">
        <v>369067.1</v>
      </c>
      <c r="E50" s="13">
        <v>369067.1</v>
      </c>
    </row>
    <row r="51" spans="1:5" x14ac:dyDescent="0.3">
      <c r="A51" s="52" t="s">
        <v>40</v>
      </c>
      <c r="B51" s="52"/>
      <c r="C51" s="14">
        <v>105321.8</v>
      </c>
      <c r="D51" s="14">
        <v>106000</v>
      </c>
      <c r="E51" s="14">
        <v>106000</v>
      </c>
    </row>
    <row r="52" spans="1:5" ht="31.2" x14ac:dyDescent="0.3">
      <c r="A52" s="68" t="s">
        <v>24</v>
      </c>
      <c r="B52" s="35" t="s">
        <v>92</v>
      </c>
      <c r="C52" s="62">
        <f>C55+C54</f>
        <v>1066165.4000000001</v>
      </c>
      <c r="D52" s="62">
        <f t="shared" ref="D52:E52" si="14">D55+D54</f>
        <v>1140709</v>
      </c>
      <c r="E52" s="62">
        <f t="shared" si="14"/>
        <v>1140709</v>
      </c>
    </row>
    <row r="53" spans="1:5" x14ac:dyDescent="0.3">
      <c r="A53" s="68"/>
      <c r="B53" s="35" t="s">
        <v>93</v>
      </c>
      <c r="C53" s="63"/>
      <c r="D53" s="63"/>
      <c r="E53" s="63"/>
    </row>
    <row r="54" spans="1:5" x14ac:dyDescent="0.3">
      <c r="A54" s="60" t="s">
        <v>3</v>
      </c>
      <c r="B54" s="61"/>
      <c r="C54" s="8">
        <f>291235.5+686600.3</f>
        <v>977835.8</v>
      </c>
      <c r="D54" s="8">
        <f>297042.7+760666.3</f>
        <v>1057709</v>
      </c>
      <c r="E54" s="8">
        <f>295842.7+761866.3</f>
        <v>1057709</v>
      </c>
    </row>
    <row r="55" spans="1:5" x14ac:dyDescent="0.3">
      <c r="A55" s="52" t="s">
        <v>40</v>
      </c>
      <c r="B55" s="52"/>
      <c r="C55" s="8">
        <v>88329.600000000006</v>
      </c>
      <c r="D55" s="8">
        <v>83000</v>
      </c>
      <c r="E55" s="8">
        <v>83000</v>
      </c>
    </row>
    <row r="56" spans="1:5" ht="46.8" x14ac:dyDescent="0.3">
      <c r="A56" s="68" t="s">
        <v>37</v>
      </c>
      <c r="B56" s="84" t="s">
        <v>94</v>
      </c>
      <c r="C56" s="62">
        <f>C59+C62+C58</f>
        <v>150781.29999999999</v>
      </c>
      <c r="D56" s="62">
        <f>D59+D62+D58</f>
        <v>147693.4</v>
      </c>
      <c r="E56" s="62">
        <f>E59+E62+E58</f>
        <v>147680.79999999999</v>
      </c>
    </row>
    <row r="57" spans="1:5" x14ac:dyDescent="0.3">
      <c r="A57" s="68"/>
      <c r="B57" s="84" t="s">
        <v>1</v>
      </c>
      <c r="C57" s="63"/>
      <c r="D57" s="63"/>
      <c r="E57" s="63"/>
    </row>
    <row r="58" spans="1:5" x14ac:dyDescent="0.3">
      <c r="A58" s="60" t="s">
        <v>2</v>
      </c>
      <c r="B58" s="61"/>
      <c r="C58" s="8">
        <v>15800.5</v>
      </c>
      <c r="D58" s="8">
        <v>13363</v>
      </c>
      <c r="E58" s="8">
        <v>10100.4</v>
      </c>
    </row>
    <row r="59" spans="1:5" ht="15.6" customHeight="1" x14ac:dyDescent="0.3">
      <c r="A59" s="60" t="s">
        <v>3</v>
      </c>
      <c r="B59" s="61"/>
      <c r="C59" s="8">
        <f>110792.5</f>
        <v>110792.5</v>
      </c>
      <c r="D59" s="8">
        <f>108894.5</f>
        <v>108894.5</v>
      </c>
      <c r="E59" s="8">
        <f>111820.3</f>
        <v>111820.3</v>
      </c>
    </row>
    <row r="60" spans="1:5" ht="63.6" hidden="1" customHeight="1" x14ac:dyDescent="0.3">
      <c r="A60" s="43" t="s">
        <v>41</v>
      </c>
      <c r="B60" s="85" t="s">
        <v>42</v>
      </c>
      <c r="C60" s="12">
        <f>C61</f>
        <v>0</v>
      </c>
      <c r="D60" s="12">
        <f t="shared" ref="D60:E60" si="15">D61</f>
        <v>0</v>
      </c>
      <c r="E60" s="12">
        <f t="shared" si="15"/>
        <v>0</v>
      </c>
    </row>
    <row r="61" spans="1:5" ht="15.6" hidden="1" customHeight="1" x14ac:dyDescent="0.3">
      <c r="A61" s="60" t="s">
        <v>3</v>
      </c>
      <c r="B61" s="61"/>
      <c r="C61" s="8">
        <v>0</v>
      </c>
      <c r="D61" s="8">
        <v>0</v>
      </c>
      <c r="E61" s="8">
        <v>0</v>
      </c>
    </row>
    <row r="62" spans="1:5" ht="15.6" customHeight="1" x14ac:dyDescent="0.3">
      <c r="A62" s="52" t="s">
        <v>40</v>
      </c>
      <c r="B62" s="52"/>
      <c r="C62" s="8">
        <f>24188.3</f>
        <v>24188.3</v>
      </c>
      <c r="D62" s="8">
        <f>25435.9</f>
        <v>25435.9</v>
      </c>
      <c r="E62" s="8">
        <f>25760.1</f>
        <v>25760.1</v>
      </c>
    </row>
    <row r="63" spans="1:5" ht="34.799999999999997" customHeight="1" x14ac:dyDescent="0.3">
      <c r="A63" s="66" t="s">
        <v>41</v>
      </c>
      <c r="B63" s="85" t="s">
        <v>114</v>
      </c>
      <c r="C63" s="62">
        <f>C65</f>
        <v>24485</v>
      </c>
      <c r="D63" s="62">
        <f t="shared" ref="D63:E63" si="16">D65</f>
        <v>24485</v>
      </c>
      <c r="E63" s="62">
        <f t="shared" si="16"/>
        <v>24485</v>
      </c>
    </row>
    <row r="64" spans="1:5" ht="16.8" customHeight="1" x14ac:dyDescent="0.3">
      <c r="A64" s="67"/>
      <c r="B64" s="86" t="s">
        <v>11</v>
      </c>
      <c r="C64" s="63"/>
      <c r="D64" s="63"/>
      <c r="E64" s="63"/>
    </row>
    <row r="65" spans="1:5" ht="15.6" customHeight="1" x14ac:dyDescent="0.3">
      <c r="A65" s="60" t="s">
        <v>3</v>
      </c>
      <c r="B65" s="61"/>
      <c r="C65" s="8">
        <v>24485</v>
      </c>
      <c r="D65" s="8">
        <v>24485</v>
      </c>
      <c r="E65" s="8">
        <v>24485</v>
      </c>
    </row>
    <row r="66" spans="1:5" ht="34.200000000000003" customHeight="1" x14ac:dyDescent="0.3">
      <c r="A66" s="66" t="s">
        <v>43</v>
      </c>
      <c r="B66" s="27" t="s">
        <v>115</v>
      </c>
      <c r="C66" s="62">
        <f>SUM(C68:C69)</f>
        <v>22771.3</v>
      </c>
      <c r="D66" s="62">
        <f t="shared" ref="D66:E66" si="17">SUM(D68:D69)</f>
        <v>20771.3</v>
      </c>
      <c r="E66" s="62">
        <f t="shared" si="17"/>
        <v>20771.3</v>
      </c>
    </row>
    <row r="67" spans="1:5" ht="15.6" customHeight="1" x14ac:dyDescent="0.3">
      <c r="A67" s="67"/>
      <c r="B67" s="39" t="s">
        <v>1</v>
      </c>
      <c r="C67" s="63"/>
      <c r="D67" s="63"/>
      <c r="E67" s="63"/>
    </row>
    <row r="68" spans="1:5" ht="15.6" customHeight="1" x14ac:dyDescent="0.3">
      <c r="A68" s="60" t="s">
        <v>3</v>
      </c>
      <c r="B68" s="61"/>
      <c r="C68" s="8">
        <v>20771.3</v>
      </c>
      <c r="D68" s="8">
        <v>20771.3</v>
      </c>
      <c r="E68" s="8">
        <v>20771.3</v>
      </c>
    </row>
    <row r="69" spans="1:5" ht="15.6" customHeight="1" x14ac:dyDescent="0.3">
      <c r="A69" s="52" t="s">
        <v>40</v>
      </c>
      <c r="B69" s="52"/>
      <c r="C69" s="8">
        <v>2000</v>
      </c>
      <c r="D69" s="8">
        <v>0</v>
      </c>
      <c r="E69" s="8">
        <v>0</v>
      </c>
    </row>
    <row r="70" spans="1:5" ht="67.8" customHeight="1" x14ac:dyDescent="0.3">
      <c r="A70" s="66" t="s">
        <v>44</v>
      </c>
      <c r="B70" s="35" t="s">
        <v>116</v>
      </c>
      <c r="C70" s="62">
        <f>C72</f>
        <v>31687</v>
      </c>
      <c r="D70" s="62">
        <f t="shared" ref="D70:E70" si="18">D72</f>
        <v>31687</v>
      </c>
      <c r="E70" s="62">
        <f t="shared" si="18"/>
        <v>31687</v>
      </c>
    </row>
    <row r="71" spans="1:5" ht="16.8" customHeight="1" x14ac:dyDescent="0.3">
      <c r="A71" s="67"/>
      <c r="B71" s="26" t="s">
        <v>1</v>
      </c>
      <c r="C71" s="63"/>
      <c r="D71" s="63"/>
      <c r="E71" s="63"/>
    </row>
    <row r="72" spans="1:5" ht="15.6" customHeight="1" x14ac:dyDescent="0.3">
      <c r="A72" s="60" t="s">
        <v>3</v>
      </c>
      <c r="B72" s="61"/>
      <c r="C72" s="8">
        <f>4368+27319</f>
        <v>31687</v>
      </c>
      <c r="D72" s="8">
        <f>4368+27319</f>
        <v>31687</v>
      </c>
      <c r="E72" s="8">
        <f>4368+27319</f>
        <v>31687</v>
      </c>
    </row>
    <row r="73" spans="1:5" ht="93.6" x14ac:dyDescent="0.3">
      <c r="A73" s="48" t="s">
        <v>21</v>
      </c>
      <c r="B73" s="25" t="s">
        <v>95</v>
      </c>
      <c r="C73" s="46">
        <f>SUM(C75:C75)</f>
        <v>26606.199999999997</v>
      </c>
      <c r="D73" s="46">
        <f>SUM(D75:D75)</f>
        <v>16023.2</v>
      </c>
      <c r="E73" s="46">
        <f t="shared" ref="E73" si="19">SUM(E75:E75)</f>
        <v>16023.2</v>
      </c>
    </row>
    <row r="74" spans="1:5" x14ac:dyDescent="0.3">
      <c r="A74" s="49"/>
      <c r="B74" s="36" t="s">
        <v>1</v>
      </c>
      <c r="C74" s="47"/>
      <c r="D74" s="47"/>
      <c r="E74" s="47"/>
    </row>
    <row r="75" spans="1:5" x14ac:dyDescent="0.3">
      <c r="A75" s="52" t="s">
        <v>40</v>
      </c>
      <c r="B75" s="52"/>
      <c r="C75" s="8">
        <f>C78+C83+C81</f>
        <v>26606.199999999997</v>
      </c>
      <c r="D75" s="8">
        <f>D78+D83+D81</f>
        <v>16023.2</v>
      </c>
      <c r="E75" s="8">
        <f>E78+E83+E81</f>
        <v>16023.2</v>
      </c>
    </row>
    <row r="76" spans="1:5" ht="31.2" x14ac:dyDescent="0.3">
      <c r="A76" s="66" t="s">
        <v>25</v>
      </c>
      <c r="B76" s="87" t="s">
        <v>96</v>
      </c>
      <c r="C76" s="62">
        <f>SUM(C78:C78)</f>
        <v>24486.199999999997</v>
      </c>
      <c r="D76" s="62">
        <f>SUM(D78:D78)</f>
        <v>14323.2</v>
      </c>
      <c r="E76" s="62">
        <f>SUM(E78:E78)</f>
        <v>14323.2</v>
      </c>
    </row>
    <row r="77" spans="1:5" x14ac:dyDescent="0.3">
      <c r="A77" s="67"/>
      <c r="B77" s="87" t="s">
        <v>1</v>
      </c>
      <c r="C77" s="63"/>
      <c r="D77" s="63"/>
      <c r="E77" s="63"/>
    </row>
    <row r="78" spans="1:5" x14ac:dyDescent="0.3">
      <c r="A78" s="52" t="s">
        <v>40</v>
      </c>
      <c r="B78" s="52"/>
      <c r="C78" s="8">
        <f>2305.6+22180.6</f>
        <v>24486.199999999997</v>
      </c>
      <c r="D78" s="8">
        <f>2142.6+12180.6</f>
        <v>14323.2</v>
      </c>
      <c r="E78" s="8">
        <f>2142.6+12180.6</f>
        <v>14323.2</v>
      </c>
    </row>
    <row r="79" spans="1:5" ht="31.2" x14ac:dyDescent="0.3">
      <c r="A79" s="64" t="s">
        <v>97</v>
      </c>
      <c r="B79" s="87" t="s">
        <v>98</v>
      </c>
      <c r="C79" s="62">
        <f>C81</f>
        <v>2120</v>
      </c>
      <c r="D79" s="62">
        <f t="shared" ref="D79:E79" si="20">D81</f>
        <v>1700</v>
      </c>
      <c r="E79" s="62">
        <f t="shared" si="20"/>
        <v>1700</v>
      </c>
    </row>
    <row r="80" spans="1:5" x14ac:dyDescent="0.3">
      <c r="A80" s="65"/>
      <c r="B80" s="87" t="s">
        <v>1</v>
      </c>
      <c r="C80" s="63"/>
      <c r="D80" s="63"/>
      <c r="E80" s="63"/>
    </row>
    <row r="81" spans="1:5" x14ac:dyDescent="0.3">
      <c r="A81" s="52" t="s">
        <v>40</v>
      </c>
      <c r="B81" s="52"/>
      <c r="C81" s="8">
        <f>2000+120</f>
        <v>2120</v>
      </c>
      <c r="D81" s="8">
        <f>1700</f>
        <v>1700</v>
      </c>
      <c r="E81" s="8">
        <f>1700</f>
        <v>1700</v>
      </c>
    </row>
    <row r="82" spans="1:5" ht="31.2" hidden="1" x14ac:dyDescent="0.3">
      <c r="A82" s="15" t="s">
        <v>38</v>
      </c>
      <c r="B82" s="87" t="s">
        <v>45</v>
      </c>
      <c r="C82" s="12">
        <f>C83</f>
        <v>0</v>
      </c>
      <c r="D82" s="12">
        <f t="shared" ref="D82:E82" si="21">D83</f>
        <v>0</v>
      </c>
      <c r="E82" s="12">
        <f t="shared" si="21"/>
        <v>0</v>
      </c>
    </row>
    <row r="83" spans="1:5" hidden="1" x14ac:dyDescent="0.3">
      <c r="A83" s="52" t="s">
        <v>40</v>
      </c>
      <c r="B83" s="52"/>
      <c r="C83" s="8"/>
      <c r="D83" s="8"/>
      <c r="E83" s="8"/>
    </row>
    <row r="84" spans="1:5" ht="79.95" hidden="1" customHeight="1" x14ac:dyDescent="0.3">
      <c r="A84" s="44" t="s">
        <v>22</v>
      </c>
      <c r="B84" s="42" t="s">
        <v>46</v>
      </c>
      <c r="C84" s="10">
        <f>C85</f>
        <v>0</v>
      </c>
      <c r="D84" s="10">
        <f t="shared" ref="D84:E84" si="22">D85</f>
        <v>0</v>
      </c>
      <c r="E84" s="10">
        <f t="shared" si="22"/>
        <v>0</v>
      </c>
    </row>
    <row r="85" spans="1:5" hidden="1" x14ac:dyDescent="0.3">
      <c r="A85" s="52" t="s">
        <v>40</v>
      </c>
      <c r="B85" s="52"/>
      <c r="C85" s="8"/>
      <c r="D85" s="8"/>
      <c r="E85" s="8"/>
    </row>
    <row r="86" spans="1:5" ht="31.2" x14ac:dyDescent="0.3">
      <c r="A86" s="48" t="s">
        <v>22</v>
      </c>
      <c r="B86" s="42" t="s">
        <v>99</v>
      </c>
      <c r="C86" s="46">
        <f>C90+C89+C88</f>
        <v>581121.69999999995</v>
      </c>
      <c r="D86" s="46">
        <f>D90+D89+D88</f>
        <v>299242.19999999995</v>
      </c>
      <c r="E86" s="46">
        <f>E90+E89+E88</f>
        <v>0</v>
      </c>
    </row>
    <row r="87" spans="1:5" x14ac:dyDescent="0.3">
      <c r="A87" s="49"/>
      <c r="B87" s="88" t="s">
        <v>1</v>
      </c>
      <c r="C87" s="47"/>
      <c r="D87" s="47"/>
      <c r="E87" s="47"/>
    </row>
    <row r="88" spans="1:5" x14ac:dyDescent="0.3">
      <c r="A88" s="60" t="s">
        <v>2</v>
      </c>
      <c r="B88" s="61"/>
      <c r="C88" s="45">
        <f t="shared" ref="C88:E89" si="23">C95</f>
        <v>64585</v>
      </c>
      <c r="D88" s="45">
        <f t="shared" si="23"/>
        <v>62247.6</v>
      </c>
      <c r="E88" s="45">
        <f t="shared" si="23"/>
        <v>0</v>
      </c>
    </row>
    <row r="89" spans="1:5" x14ac:dyDescent="0.3">
      <c r="A89" s="60" t="s">
        <v>3</v>
      </c>
      <c r="B89" s="61"/>
      <c r="C89" s="8">
        <f t="shared" si="23"/>
        <v>429170.5</v>
      </c>
      <c r="D89" s="8">
        <f t="shared" si="23"/>
        <v>207070.3</v>
      </c>
      <c r="E89" s="8">
        <f t="shared" si="23"/>
        <v>0</v>
      </c>
    </row>
    <row r="90" spans="1:5" x14ac:dyDescent="0.3">
      <c r="A90" s="52" t="s">
        <v>40</v>
      </c>
      <c r="B90" s="52"/>
      <c r="C90" s="8">
        <f>C92+C97+C100+C102</f>
        <v>87366.2</v>
      </c>
      <c r="D90" s="8">
        <f>D92+D97+D100+D102</f>
        <v>29924.3</v>
      </c>
      <c r="E90" s="8">
        <f t="shared" ref="E90" si="24">E92+E97+E100+E102</f>
        <v>0</v>
      </c>
    </row>
    <row r="91" spans="1:5" ht="46.8" hidden="1" x14ac:dyDescent="0.3">
      <c r="A91" s="15" t="s">
        <v>47</v>
      </c>
      <c r="B91" s="87" t="s">
        <v>48</v>
      </c>
      <c r="C91" s="12">
        <f>C92</f>
        <v>0</v>
      </c>
      <c r="D91" s="12">
        <f t="shared" ref="D91:E91" si="25">D92</f>
        <v>0</v>
      </c>
      <c r="E91" s="12">
        <f t="shared" si="25"/>
        <v>0</v>
      </c>
    </row>
    <row r="92" spans="1:5" hidden="1" x14ac:dyDescent="0.3">
      <c r="A92" s="52" t="s">
        <v>40</v>
      </c>
      <c r="B92" s="52"/>
      <c r="C92" s="8">
        <v>0</v>
      </c>
      <c r="D92" s="8">
        <v>0</v>
      </c>
      <c r="E92" s="8">
        <v>0</v>
      </c>
    </row>
    <row r="93" spans="1:5" ht="109.2" x14ac:dyDescent="0.3">
      <c r="A93" s="64" t="s">
        <v>118</v>
      </c>
      <c r="B93" s="87" t="s">
        <v>100</v>
      </c>
      <c r="C93" s="62">
        <f>C97+C96+C95</f>
        <v>572648.5</v>
      </c>
      <c r="D93" s="62">
        <f>D97+D96+D95</f>
        <v>299242.19999999995</v>
      </c>
      <c r="E93" s="62">
        <f>E97+E96</f>
        <v>0</v>
      </c>
    </row>
    <row r="94" spans="1:5" x14ac:dyDescent="0.3">
      <c r="A94" s="65"/>
      <c r="B94" s="84" t="s">
        <v>1</v>
      </c>
      <c r="C94" s="63"/>
      <c r="D94" s="63"/>
      <c r="E94" s="63"/>
    </row>
    <row r="95" spans="1:5" ht="15.6" customHeight="1" x14ac:dyDescent="0.3">
      <c r="A95" s="60" t="s">
        <v>2</v>
      </c>
      <c r="B95" s="61"/>
      <c r="C95" s="45">
        <v>64585</v>
      </c>
      <c r="D95" s="45">
        <v>62247.6</v>
      </c>
      <c r="E95" s="45">
        <v>0</v>
      </c>
    </row>
    <row r="96" spans="1:5" x14ac:dyDescent="0.3">
      <c r="A96" s="60" t="s">
        <v>3</v>
      </c>
      <c r="B96" s="61"/>
      <c r="C96" s="8">
        <v>429170.5</v>
      </c>
      <c r="D96" s="8">
        <v>207070.3</v>
      </c>
      <c r="E96" s="8">
        <v>0</v>
      </c>
    </row>
    <row r="97" spans="1:5" x14ac:dyDescent="0.3">
      <c r="A97" s="52" t="s">
        <v>40</v>
      </c>
      <c r="B97" s="52"/>
      <c r="C97" s="8">
        <v>78893</v>
      </c>
      <c r="D97" s="8">
        <v>29924.3</v>
      </c>
      <c r="E97" s="8">
        <v>0</v>
      </c>
    </row>
    <row r="98" spans="1:5" ht="72.599999999999994" customHeight="1" x14ac:dyDescent="0.3">
      <c r="A98" s="64" t="s">
        <v>119</v>
      </c>
      <c r="B98" s="26" t="s">
        <v>101</v>
      </c>
      <c r="C98" s="62">
        <f>C100</f>
        <v>8473.2000000000007</v>
      </c>
      <c r="D98" s="62">
        <f t="shared" ref="D98:E98" si="26">D100</f>
        <v>0</v>
      </c>
      <c r="E98" s="62">
        <f t="shared" si="26"/>
        <v>0</v>
      </c>
    </row>
    <row r="99" spans="1:5" ht="15.6" customHeight="1" x14ac:dyDescent="0.3">
      <c r="A99" s="65"/>
      <c r="B99" s="26" t="s">
        <v>1</v>
      </c>
      <c r="C99" s="63"/>
      <c r="D99" s="63"/>
      <c r="E99" s="63"/>
    </row>
    <row r="100" spans="1:5" x14ac:dyDescent="0.3">
      <c r="A100" s="52" t="s">
        <v>40</v>
      </c>
      <c r="B100" s="52"/>
      <c r="C100" s="8">
        <v>8473.2000000000007</v>
      </c>
      <c r="D100" s="8">
        <v>0</v>
      </c>
      <c r="E100" s="8">
        <v>0</v>
      </c>
    </row>
    <row r="101" spans="1:5" ht="31.2" hidden="1" x14ac:dyDescent="0.3">
      <c r="A101" s="15" t="s">
        <v>49</v>
      </c>
      <c r="B101" s="26" t="s">
        <v>79</v>
      </c>
      <c r="C101" s="12">
        <f>C102</f>
        <v>0</v>
      </c>
      <c r="D101" s="12">
        <f t="shared" ref="D101:E101" si="27">D102</f>
        <v>0</v>
      </c>
      <c r="E101" s="12">
        <f t="shared" si="27"/>
        <v>0</v>
      </c>
    </row>
    <row r="102" spans="1:5" hidden="1" x14ac:dyDescent="0.3">
      <c r="A102" s="52" t="s">
        <v>40</v>
      </c>
      <c r="B102" s="52"/>
      <c r="C102" s="8">
        <v>0</v>
      </c>
      <c r="D102" s="8">
        <v>0</v>
      </c>
      <c r="E102" s="8">
        <v>0</v>
      </c>
    </row>
    <row r="103" spans="1:5" ht="78" hidden="1" x14ac:dyDescent="0.3">
      <c r="A103" s="9" t="s">
        <v>50</v>
      </c>
      <c r="B103" s="25" t="s">
        <v>51</v>
      </c>
      <c r="C103" s="10">
        <f>C105</f>
        <v>0</v>
      </c>
      <c r="D103" s="10">
        <f t="shared" ref="D103" si="28">D105</f>
        <v>0</v>
      </c>
      <c r="E103" s="10">
        <f>E105+E104</f>
        <v>0</v>
      </c>
    </row>
    <row r="104" spans="1:5" hidden="1" x14ac:dyDescent="0.3">
      <c r="A104" s="72" t="s">
        <v>3</v>
      </c>
      <c r="B104" s="73"/>
      <c r="C104" s="8">
        <v>0</v>
      </c>
      <c r="D104" s="8">
        <v>0</v>
      </c>
      <c r="E104" s="8">
        <v>0</v>
      </c>
    </row>
    <row r="105" spans="1:5" hidden="1" x14ac:dyDescent="0.3">
      <c r="A105" s="52" t="s">
        <v>40</v>
      </c>
      <c r="B105" s="52"/>
      <c r="C105" s="8">
        <v>0</v>
      </c>
      <c r="D105" s="8">
        <v>0</v>
      </c>
      <c r="E105" s="8">
        <v>0</v>
      </c>
    </row>
    <row r="106" spans="1:5" ht="62.4" hidden="1" x14ac:dyDescent="0.3">
      <c r="A106" s="71" t="s">
        <v>8</v>
      </c>
      <c r="B106" s="24" t="s">
        <v>68</v>
      </c>
      <c r="C106" s="58">
        <f>C108</f>
        <v>0</v>
      </c>
      <c r="D106" s="58">
        <f>D108</f>
        <v>0</v>
      </c>
      <c r="E106" s="58">
        <f>E108</f>
        <v>0</v>
      </c>
    </row>
    <row r="107" spans="1:5" hidden="1" x14ac:dyDescent="0.3">
      <c r="A107" s="71"/>
      <c r="B107" s="25" t="s">
        <v>1</v>
      </c>
      <c r="C107" s="58"/>
      <c r="D107" s="58"/>
      <c r="E107" s="58"/>
    </row>
    <row r="108" spans="1:5" hidden="1" x14ac:dyDescent="0.3">
      <c r="A108" s="52" t="s">
        <v>3</v>
      </c>
      <c r="B108" s="52"/>
      <c r="C108" s="16">
        <f>C110+C112</f>
        <v>0</v>
      </c>
      <c r="D108" s="16">
        <f t="shared" ref="D108:E108" si="29">D110+D112</f>
        <v>0</v>
      </c>
      <c r="E108" s="16">
        <f t="shared" si="29"/>
        <v>0</v>
      </c>
    </row>
    <row r="109" spans="1:5" ht="93.6" hidden="1" x14ac:dyDescent="0.3">
      <c r="A109" s="9" t="s">
        <v>26</v>
      </c>
      <c r="B109" s="25" t="s">
        <v>9</v>
      </c>
      <c r="C109" s="10">
        <f>C110</f>
        <v>0</v>
      </c>
      <c r="D109" s="10">
        <f t="shared" ref="D109:E109" si="30">D110</f>
        <v>0</v>
      </c>
      <c r="E109" s="10">
        <f t="shared" si="30"/>
        <v>0</v>
      </c>
    </row>
    <row r="110" spans="1:5" hidden="1" x14ac:dyDescent="0.3">
      <c r="A110" s="52" t="s">
        <v>3</v>
      </c>
      <c r="B110" s="52"/>
      <c r="C110" s="17">
        <v>0</v>
      </c>
      <c r="D110" s="18">
        <v>0</v>
      </c>
      <c r="E110" s="18">
        <v>0</v>
      </c>
    </row>
    <row r="111" spans="1:5" ht="93.6" hidden="1" x14ac:dyDescent="0.3">
      <c r="A111" s="9" t="s">
        <v>27</v>
      </c>
      <c r="B111" s="25" t="s">
        <v>36</v>
      </c>
      <c r="C111" s="10">
        <f>C112</f>
        <v>0</v>
      </c>
      <c r="D111" s="10">
        <f t="shared" ref="D111:E111" si="31">D112</f>
        <v>0</v>
      </c>
      <c r="E111" s="10">
        <f t="shared" si="31"/>
        <v>0</v>
      </c>
    </row>
    <row r="112" spans="1:5" hidden="1" x14ac:dyDescent="0.3">
      <c r="A112" s="52" t="s">
        <v>3</v>
      </c>
      <c r="B112" s="52"/>
      <c r="C112" s="18">
        <v>0</v>
      </c>
      <c r="D112" s="18">
        <v>0</v>
      </c>
      <c r="E112" s="18">
        <v>0</v>
      </c>
    </row>
    <row r="113" spans="1:5" ht="46.8" x14ac:dyDescent="0.3">
      <c r="A113" s="71" t="s">
        <v>8</v>
      </c>
      <c r="B113" s="24" t="s">
        <v>69</v>
      </c>
      <c r="C113" s="58">
        <f>SUM(C116:C117)</f>
        <v>310889.3</v>
      </c>
      <c r="D113" s="58">
        <f>SUM(D115:D117)</f>
        <v>298691.60000000003</v>
      </c>
      <c r="E113" s="58">
        <f>SUM(E116:E117)</f>
        <v>298685.30000000005</v>
      </c>
    </row>
    <row r="114" spans="1:5" x14ac:dyDescent="0.3">
      <c r="A114" s="71"/>
      <c r="B114" s="25" t="s">
        <v>11</v>
      </c>
      <c r="C114" s="58"/>
      <c r="D114" s="58"/>
      <c r="E114" s="58"/>
    </row>
    <row r="115" spans="1:5" hidden="1" x14ac:dyDescent="0.3">
      <c r="A115" s="72" t="s">
        <v>2</v>
      </c>
      <c r="B115" s="73"/>
      <c r="C115" s="8">
        <f>C119</f>
        <v>0</v>
      </c>
      <c r="D115" s="8">
        <f>D119</f>
        <v>0</v>
      </c>
      <c r="E115" s="8">
        <f>E119</f>
        <v>0</v>
      </c>
    </row>
    <row r="116" spans="1:5" x14ac:dyDescent="0.3">
      <c r="A116" s="52" t="s">
        <v>3</v>
      </c>
      <c r="B116" s="52"/>
      <c r="C116" s="16">
        <f>C121</f>
        <v>317.3</v>
      </c>
      <c r="D116" s="16">
        <f>D121</f>
        <v>319.2</v>
      </c>
      <c r="E116" s="16">
        <f>E121</f>
        <v>313.89999999999998</v>
      </c>
    </row>
    <row r="117" spans="1:5" x14ac:dyDescent="0.3">
      <c r="A117" s="52" t="s">
        <v>40</v>
      </c>
      <c r="B117" s="52"/>
      <c r="C117" s="16">
        <f>C122+C124</f>
        <v>310572</v>
      </c>
      <c r="D117" s="16">
        <f t="shared" ref="D117:E117" si="32">D122+D124</f>
        <v>298372.40000000002</v>
      </c>
      <c r="E117" s="16">
        <f t="shared" si="32"/>
        <v>298371.40000000002</v>
      </c>
    </row>
    <row r="118" spans="1:5" ht="37.799999999999997" customHeight="1" x14ac:dyDescent="0.3">
      <c r="A118" s="74" t="s">
        <v>26</v>
      </c>
      <c r="B118" s="25" t="s">
        <v>102</v>
      </c>
      <c r="C118" s="46">
        <f>SUM(C119:C122)</f>
        <v>310889.3</v>
      </c>
      <c r="D118" s="46">
        <f>SUM(D119:D122)</f>
        <v>298691.60000000003</v>
      </c>
      <c r="E118" s="46">
        <f>SUM(E121:E122)</f>
        <v>298685.30000000005</v>
      </c>
    </row>
    <row r="119" spans="1:5" ht="18" hidden="1" customHeight="1" x14ac:dyDescent="0.3">
      <c r="A119" s="75"/>
      <c r="B119" s="41"/>
      <c r="C119" s="70"/>
      <c r="D119" s="70"/>
      <c r="E119" s="70"/>
    </row>
    <row r="120" spans="1:5" ht="18" customHeight="1" x14ac:dyDescent="0.3">
      <c r="A120" s="76"/>
      <c r="B120" s="40" t="s">
        <v>1</v>
      </c>
      <c r="C120" s="47"/>
      <c r="D120" s="47"/>
      <c r="E120" s="47"/>
    </row>
    <row r="121" spans="1:5" x14ac:dyDescent="0.3">
      <c r="A121" s="52" t="s">
        <v>3</v>
      </c>
      <c r="B121" s="52"/>
      <c r="C121" s="8">
        <v>317.3</v>
      </c>
      <c r="D121" s="8">
        <v>319.2</v>
      </c>
      <c r="E121" s="8">
        <v>313.89999999999998</v>
      </c>
    </row>
    <row r="122" spans="1:5" x14ac:dyDescent="0.3">
      <c r="A122" s="52" t="s">
        <v>40</v>
      </c>
      <c r="B122" s="52"/>
      <c r="C122" s="8">
        <f>304549.5+6022.5</f>
        <v>310572</v>
      </c>
      <c r="D122" s="16">
        <f>292349.9+6022.5</f>
        <v>298372.40000000002</v>
      </c>
      <c r="E122" s="16">
        <f>292348.9+6022.5</f>
        <v>298371.40000000002</v>
      </c>
    </row>
    <row r="123" spans="1:5" ht="31.2" hidden="1" x14ac:dyDescent="0.3">
      <c r="A123" s="9" t="s">
        <v>29</v>
      </c>
      <c r="B123" s="25" t="s">
        <v>12</v>
      </c>
      <c r="C123" s="10">
        <f>C124</f>
        <v>0</v>
      </c>
      <c r="D123" s="10">
        <f t="shared" ref="D123:E123" si="33">D124</f>
        <v>0</v>
      </c>
      <c r="E123" s="10">
        <f t="shared" si="33"/>
        <v>0</v>
      </c>
    </row>
    <row r="124" spans="1:5" ht="15.6" hidden="1" customHeight="1" x14ac:dyDescent="0.3">
      <c r="A124" s="52" t="s">
        <v>40</v>
      </c>
      <c r="B124" s="52"/>
      <c r="C124" s="8">
        <v>0</v>
      </c>
      <c r="D124" s="8">
        <v>0</v>
      </c>
      <c r="E124" s="8">
        <v>0</v>
      </c>
    </row>
    <row r="125" spans="1:5" ht="46.8" x14ac:dyDescent="0.3">
      <c r="A125" s="71" t="s">
        <v>10</v>
      </c>
      <c r="B125" s="24" t="s">
        <v>70</v>
      </c>
      <c r="C125" s="54">
        <f>SUM(C127:C129)</f>
        <v>238530.5</v>
      </c>
      <c r="D125" s="54">
        <f>SUM(D127:D129)</f>
        <v>235110.30000000002</v>
      </c>
      <c r="E125" s="54">
        <f>SUM(E127:E129)</f>
        <v>235110.30000000002</v>
      </c>
    </row>
    <row r="126" spans="1:5" x14ac:dyDescent="0.3">
      <c r="A126" s="71"/>
      <c r="B126" s="25" t="s">
        <v>1</v>
      </c>
      <c r="C126" s="55"/>
      <c r="D126" s="55"/>
      <c r="E126" s="55"/>
    </row>
    <row r="127" spans="1:5" hidden="1" x14ac:dyDescent="0.3">
      <c r="A127" s="72" t="s">
        <v>2</v>
      </c>
      <c r="B127" s="73"/>
      <c r="C127" s="8">
        <f>C137</f>
        <v>0</v>
      </c>
      <c r="D127" s="8">
        <f>D137</f>
        <v>0</v>
      </c>
      <c r="E127" s="8">
        <f>E137</f>
        <v>0</v>
      </c>
    </row>
    <row r="128" spans="1:5" x14ac:dyDescent="0.3">
      <c r="A128" s="52" t="s">
        <v>3</v>
      </c>
      <c r="B128" s="52"/>
      <c r="C128" s="37">
        <f>C132+C139</f>
        <v>10491.7</v>
      </c>
      <c r="D128" s="37">
        <f>D132+D139</f>
        <v>14956.6</v>
      </c>
      <c r="E128" s="37">
        <f>E132+E139</f>
        <v>14956.6</v>
      </c>
    </row>
    <row r="129" spans="1:5" ht="15.6" customHeight="1" x14ac:dyDescent="0.3">
      <c r="A129" s="52" t="s">
        <v>40</v>
      </c>
      <c r="B129" s="52"/>
      <c r="C129" s="37">
        <f>C133+C135+C140</f>
        <v>228038.8</v>
      </c>
      <c r="D129" s="37">
        <f>D133+D135+D140</f>
        <v>220153.7</v>
      </c>
      <c r="E129" s="37">
        <f>E133+E135+E140</f>
        <v>220153.7</v>
      </c>
    </row>
    <row r="130" spans="1:5" ht="31.2" x14ac:dyDescent="0.3">
      <c r="A130" s="48" t="s">
        <v>28</v>
      </c>
      <c r="B130" s="25" t="s">
        <v>104</v>
      </c>
      <c r="C130" s="46">
        <f>SUM(C132:C133)</f>
        <v>227649.8</v>
      </c>
      <c r="D130" s="46">
        <f t="shared" ref="D130:E130" si="34">SUM(D132:D133)</f>
        <v>227030.7</v>
      </c>
      <c r="E130" s="46">
        <f t="shared" si="34"/>
        <v>227030.7</v>
      </c>
    </row>
    <row r="131" spans="1:5" x14ac:dyDescent="0.3">
      <c r="A131" s="49"/>
      <c r="B131" s="36" t="s">
        <v>103</v>
      </c>
      <c r="C131" s="47"/>
      <c r="D131" s="47"/>
      <c r="E131" s="47"/>
    </row>
    <row r="132" spans="1:5" x14ac:dyDescent="0.3">
      <c r="A132" s="52" t="s">
        <v>3</v>
      </c>
      <c r="B132" s="52"/>
      <c r="C132" s="18">
        <v>5000</v>
      </c>
      <c r="D132" s="18">
        <v>7281</v>
      </c>
      <c r="E132" s="18">
        <v>7281</v>
      </c>
    </row>
    <row r="133" spans="1:5" ht="15.6" customHeight="1" x14ac:dyDescent="0.3">
      <c r="A133" s="52" t="s">
        <v>40</v>
      </c>
      <c r="B133" s="52"/>
      <c r="C133" s="8">
        <v>222649.8</v>
      </c>
      <c r="D133" s="8">
        <v>219749.7</v>
      </c>
      <c r="E133" s="8">
        <v>219749.7</v>
      </c>
    </row>
    <row r="134" spans="1:5" hidden="1" x14ac:dyDescent="0.3">
      <c r="A134" s="9"/>
      <c r="B134" s="25"/>
      <c r="C134" s="10"/>
      <c r="D134" s="10"/>
      <c r="E134" s="10"/>
    </row>
    <row r="135" spans="1:5" hidden="1" x14ac:dyDescent="0.3">
      <c r="A135" s="52"/>
      <c r="B135" s="52"/>
      <c r="C135" s="18"/>
      <c r="D135" s="18"/>
      <c r="E135" s="18"/>
    </row>
    <row r="136" spans="1:5" ht="46.8" x14ac:dyDescent="0.3">
      <c r="A136" s="69" t="s">
        <v>29</v>
      </c>
      <c r="B136" s="38" t="s">
        <v>105</v>
      </c>
      <c r="C136" s="46">
        <f>SUM(C137:C140)</f>
        <v>10880.7</v>
      </c>
      <c r="D136" s="46">
        <f>SUM(D137:D140)</f>
        <v>8079.6</v>
      </c>
      <c r="E136" s="46">
        <f>SUM(E137:E140)</f>
        <v>8079.6</v>
      </c>
    </row>
    <row r="137" spans="1:5" ht="15.6" hidden="1" customHeight="1" x14ac:dyDescent="0.3">
      <c r="A137" s="69"/>
      <c r="B137" s="41"/>
      <c r="C137" s="70"/>
      <c r="D137" s="70"/>
      <c r="E137" s="70"/>
    </row>
    <row r="138" spans="1:5" x14ac:dyDescent="0.3">
      <c r="A138" s="69"/>
      <c r="B138" s="32" t="s">
        <v>1</v>
      </c>
      <c r="C138" s="47"/>
      <c r="D138" s="47"/>
      <c r="E138" s="47"/>
    </row>
    <row r="139" spans="1:5" x14ac:dyDescent="0.3">
      <c r="A139" s="52" t="s">
        <v>3</v>
      </c>
      <c r="B139" s="52"/>
      <c r="C139" s="18">
        <v>5491.7</v>
      </c>
      <c r="D139" s="18">
        <v>7675.6</v>
      </c>
      <c r="E139" s="18">
        <v>7675.6</v>
      </c>
    </row>
    <row r="140" spans="1:5" ht="15.6" customHeight="1" x14ac:dyDescent="0.3">
      <c r="A140" s="52" t="s">
        <v>40</v>
      </c>
      <c r="B140" s="52"/>
      <c r="C140" s="8">
        <f>5289+100</f>
        <v>5389</v>
      </c>
      <c r="D140" s="8">
        <v>404</v>
      </c>
      <c r="E140" s="8">
        <v>404</v>
      </c>
    </row>
    <row r="141" spans="1:5" ht="62.4" x14ac:dyDescent="0.3">
      <c r="A141" s="71" t="s">
        <v>13</v>
      </c>
      <c r="B141" s="24" t="s">
        <v>71</v>
      </c>
      <c r="C141" s="58">
        <f>C144+C143</f>
        <v>64014.3</v>
      </c>
      <c r="D141" s="58">
        <f t="shared" ref="D141:E141" si="35">D144+D143</f>
        <v>59024.3</v>
      </c>
      <c r="E141" s="58">
        <f t="shared" si="35"/>
        <v>59064.3</v>
      </c>
    </row>
    <row r="142" spans="1:5" x14ac:dyDescent="0.3">
      <c r="A142" s="71"/>
      <c r="B142" s="25" t="s">
        <v>1</v>
      </c>
      <c r="C142" s="58"/>
      <c r="D142" s="58"/>
      <c r="E142" s="58"/>
    </row>
    <row r="143" spans="1:5" x14ac:dyDescent="0.3">
      <c r="A143" s="52" t="s">
        <v>3</v>
      </c>
      <c r="B143" s="52"/>
      <c r="C143" s="8">
        <f>C157+C161+C165</f>
        <v>6143.2999999999993</v>
      </c>
      <c r="D143" s="8">
        <f t="shared" ref="D143:E143" si="36">D157+D161+D165</f>
        <v>6053.2999999999993</v>
      </c>
      <c r="E143" s="8">
        <f t="shared" si="36"/>
        <v>6093.2999999999993</v>
      </c>
    </row>
    <row r="144" spans="1:5" ht="15.6" customHeight="1" x14ac:dyDescent="0.3">
      <c r="A144" s="52" t="s">
        <v>40</v>
      </c>
      <c r="B144" s="52"/>
      <c r="C144" s="8">
        <f>C147+C149+C151+C154+C158+C162+C166+C167</f>
        <v>57871</v>
      </c>
      <c r="D144" s="8">
        <f>D147+D149+D151+D154+D158+D162+D166+D167</f>
        <v>52971</v>
      </c>
      <c r="E144" s="8">
        <f>E147+E149+E151+E154+E158+E162+E166+E167</f>
        <v>52971</v>
      </c>
    </row>
    <row r="145" spans="1:9" ht="46.8" x14ac:dyDescent="0.3">
      <c r="A145" s="48" t="s">
        <v>30</v>
      </c>
      <c r="B145" s="25" t="s">
        <v>106</v>
      </c>
      <c r="C145" s="46">
        <f>C147</f>
        <v>1500</v>
      </c>
      <c r="D145" s="46">
        <f t="shared" ref="D145:E145" si="37">D147</f>
        <v>1200</v>
      </c>
      <c r="E145" s="46">
        <f t="shared" si="37"/>
        <v>1200</v>
      </c>
    </row>
    <row r="146" spans="1:9" x14ac:dyDescent="0.3">
      <c r="A146" s="49"/>
      <c r="B146" s="36" t="s">
        <v>1</v>
      </c>
      <c r="C146" s="47"/>
      <c r="D146" s="47"/>
      <c r="E146" s="47"/>
    </row>
    <row r="147" spans="1:9" ht="15.6" customHeight="1" x14ac:dyDescent="0.3">
      <c r="A147" s="52" t="s">
        <v>40</v>
      </c>
      <c r="B147" s="52"/>
      <c r="C147" s="8">
        <v>1500</v>
      </c>
      <c r="D147" s="8">
        <v>1200</v>
      </c>
      <c r="E147" s="8">
        <v>1200</v>
      </c>
    </row>
    <row r="148" spans="1:9" ht="46.8" hidden="1" x14ac:dyDescent="0.3">
      <c r="A148" s="9" t="s">
        <v>32</v>
      </c>
      <c r="B148" s="25" t="s">
        <v>61</v>
      </c>
      <c r="C148" s="10">
        <f>C149</f>
        <v>0</v>
      </c>
      <c r="D148" s="10">
        <f t="shared" ref="D148:E148" si="38">D149</f>
        <v>0</v>
      </c>
      <c r="E148" s="10">
        <f t="shared" si="38"/>
        <v>0</v>
      </c>
    </row>
    <row r="149" spans="1:9" hidden="1" x14ac:dyDescent="0.3">
      <c r="A149" s="52" t="s">
        <v>4</v>
      </c>
      <c r="B149" s="52"/>
      <c r="C149" s="8"/>
      <c r="D149" s="8"/>
      <c r="E149" s="8"/>
    </row>
    <row r="150" spans="1:9" ht="46.8" hidden="1" x14ac:dyDescent="0.3">
      <c r="A150" s="9" t="s">
        <v>33</v>
      </c>
      <c r="B150" s="25" t="s">
        <v>15</v>
      </c>
      <c r="C150" s="10">
        <f>C151</f>
        <v>0</v>
      </c>
      <c r="D150" s="10">
        <f t="shared" ref="D150:E150" si="39">D151</f>
        <v>0</v>
      </c>
      <c r="E150" s="10">
        <f t="shared" si="39"/>
        <v>0</v>
      </c>
    </row>
    <row r="151" spans="1:9" hidden="1" x14ac:dyDescent="0.3">
      <c r="A151" s="52" t="s">
        <v>4</v>
      </c>
      <c r="B151" s="52"/>
      <c r="C151" s="8"/>
      <c r="D151" s="8"/>
      <c r="E151" s="8"/>
    </row>
    <row r="152" spans="1:9" ht="31.2" x14ac:dyDescent="0.3">
      <c r="A152" s="48" t="s">
        <v>77</v>
      </c>
      <c r="B152" s="25" t="s">
        <v>107</v>
      </c>
      <c r="C152" s="46">
        <f>C154</f>
        <v>50371.1</v>
      </c>
      <c r="D152" s="46">
        <f t="shared" ref="D152:E152" si="40">D154</f>
        <v>45771.1</v>
      </c>
      <c r="E152" s="46">
        <f t="shared" si="40"/>
        <v>45771.1</v>
      </c>
    </row>
    <row r="153" spans="1:9" x14ac:dyDescent="0.3">
      <c r="A153" s="49"/>
      <c r="B153" s="36" t="s">
        <v>1</v>
      </c>
      <c r="C153" s="47"/>
      <c r="D153" s="47"/>
      <c r="E153" s="47"/>
    </row>
    <row r="154" spans="1:9" ht="15.6" customHeight="1" x14ac:dyDescent="0.3">
      <c r="A154" s="52" t="s">
        <v>40</v>
      </c>
      <c r="B154" s="52"/>
      <c r="C154" s="18">
        <v>50371.1</v>
      </c>
      <c r="D154" s="18">
        <v>45771.1</v>
      </c>
      <c r="E154" s="18">
        <v>45771.1</v>
      </c>
    </row>
    <row r="155" spans="1:9" ht="129" customHeight="1" x14ac:dyDescent="0.3">
      <c r="A155" s="48" t="s">
        <v>83</v>
      </c>
      <c r="B155" s="25" t="s">
        <v>108</v>
      </c>
      <c r="C155" s="46">
        <f>C157+C158</f>
        <v>5518.4</v>
      </c>
      <c r="D155" s="46">
        <f t="shared" ref="D155:E155" si="41">D157+D158</f>
        <v>5418.4</v>
      </c>
      <c r="E155" s="46">
        <f t="shared" si="41"/>
        <v>5418.4</v>
      </c>
      <c r="G155" s="4"/>
      <c r="H155" s="4"/>
      <c r="I155" s="4"/>
    </row>
    <row r="156" spans="1:9" ht="15" customHeight="1" x14ac:dyDescent="0.3">
      <c r="A156" s="49"/>
      <c r="B156" s="36" t="s">
        <v>1</v>
      </c>
      <c r="C156" s="47"/>
      <c r="D156" s="47"/>
      <c r="E156" s="47"/>
      <c r="G156" s="4"/>
      <c r="H156" s="4"/>
      <c r="I156" s="4"/>
    </row>
    <row r="157" spans="1:9" x14ac:dyDescent="0.3">
      <c r="A157" s="52" t="s">
        <v>3</v>
      </c>
      <c r="B157" s="52"/>
      <c r="C157" s="8">
        <v>2409.9</v>
      </c>
      <c r="D157" s="8">
        <v>2309.9</v>
      </c>
      <c r="E157" s="8">
        <v>2309.9</v>
      </c>
    </row>
    <row r="158" spans="1:9" ht="15.6" customHeight="1" x14ac:dyDescent="0.3">
      <c r="A158" s="52" t="s">
        <v>40</v>
      </c>
      <c r="B158" s="52"/>
      <c r="C158" s="8">
        <v>3108.5</v>
      </c>
      <c r="D158" s="8">
        <v>3108.5</v>
      </c>
      <c r="E158" s="8">
        <v>3108.5</v>
      </c>
    </row>
    <row r="159" spans="1:9" ht="62.4" x14ac:dyDescent="0.3">
      <c r="A159" s="48" t="s">
        <v>84</v>
      </c>
      <c r="B159" s="25" t="s">
        <v>109</v>
      </c>
      <c r="C159" s="46">
        <f>C161+C162</f>
        <v>6012.9</v>
      </c>
      <c r="D159" s="46">
        <f t="shared" ref="D159:E159" si="42">D161+D162</f>
        <v>6022.9</v>
      </c>
      <c r="E159" s="46">
        <f t="shared" si="42"/>
        <v>6062.9</v>
      </c>
    </row>
    <row r="160" spans="1:9" x14ac:dyDescent="0.3">
      <c r="A160" s="49"/>
      <c r="B160" s="36" t="s">
        <v>1</v>
      </c>
      <c r="C160" s="47"/>
      <c r="D160" s="47"/>
      <c r="E160" s="47"/>
    </row>
    <row r="161" spans="1:5" x14ac:dyDescent="0.3">
      <c r="A161" s="52" t="s">
        <v>3</v>
      </c>
      <c r="B161" s="52"/>
      <c r="C161" s="8">
        <v>3450</v>
      </c>
      <c r="D161" s="8">
        <v>3460</v>
      </c>
      <c r="E161" s="8">
        <v>3500</v>
      </c>
    </row>
    <row r="162" spans="1:5" ht="15.6" customHeight="1" x14ac:dyDescent="0.3">
      <c r="A162" s="52" t="s">
        <v>40</v>
      </c>
      <c r="B162" s="52"/>
      <c r="C162" s="8">
        <v>2562.9</v>
      </c>
      <c r="D162" s="8">
        <v>2562.9</v>
      </c>
      <c r="E162" s="8">
        <v>2562.9</v>
      </c>
    </row>
    <row r="163" spans="1:5" ht="78" x14ac:dyDescent="0.3">
      <c r="A163" s="48" t="s">
        <v>85</v>
      </c>
      <c r="B163" s="25" t="s">
        <v>110</v>
      </c>
      <c r="C163" s="46">
        <f>C165+C167</f>
        <v>611.9</v>
      </c>
      <c r="D163" s="46">
        <f t="shared" ref="D163:E163" si="43">D165+D167</f>
        <v>611.9</v>
      </c>
      <c r="E163" s="46">
        <f t="shared" si="43"/>
        <v>611.9</v>
      </c>
    </row>
    <row r="164" spans="1:5" x14ac:dyDescent="0.3">
      <c r="A164" s="49"/>
      <c r="B164" s="36" t="s">
        <v>1</v>
      </c>
      <c r="C164" s="47"/>
      <c r="D164" s="47"/>
      <c r="E164" s="47"/>
    </row>
    <row r="165" spans="1:5" x14ac:dyDescent="0.3">
      <c r="A165" s="52" t="s">
        <v>3</v>
      </c>
      <c r="B165" s="52"/>
      <c r="C165" s="8">
        <v>283.39999999999998</v>
      </c>
      <c r="D165" s="8">
        <v>283.39999999999998</v>
      </c>
      <c r="E165" s="8">
        <v>283.39999999999998</v>
      </c>
    </row>
    <row r="166" spans="1:5" hidden="1" x14ac:dyDescent="0.3">
      <c r="A166" s="52" t="s">
        <v>4</v>
      </c>
      <c r="B166" s="52"/>
      <c r="C166" s="8">
        <v>0</v>
      </c>
      <c r="D166" s="8">
        <v>0</v>
      </c>
      <c r="E166" s="8">
        <v>0</v>
      </c>
    </row>
    <row r="167" spans="1:5" ht="15.6" customHeight="1" x14ac:dyDescent="0.3">
      <c r="A167" s="52" t="s">
        <v>40</v>
      </c>
      <c r="B167" s="52"/>
      <c r="C167" s="8">
        <v>328.5</v>
      </c>
      <c r="D167" s="8">
        <v>328.5</v>
      </c>
      <c r="E167" s="8">
        <v>328.5</v>
      </c>
    </row>
    <row r="168" spans="1:5" ht="46.8" x14ac:dyDescent="0.3">
      <c r="A168" s="71" t="s">
        <v>14</v>
      </c>
      <c r="B168" s="24" t="s">
        <v>72</v>
      </c>
      <c r="C168" s="58">
        <f>SUM(C170:C172)</f>
        <v>112465.09999999998</v>
      </c>
      <c r="D168" s="58">
        <f>SUM(D170:D172)</f>
        <v>149485.79999999999</v>
      </c>
      <c r="E168" s="58">
        <f>SUM(E170:E172)</f>
        <v>170693.69999999998</v>
      </c>
    </row>
    <row r="169" spans="1:5" x14ac:dyDescent="0.3">
      <c r="A169" s="71"/>
      <c r="B169" s="25" t="s">
        <v>1</v>
      </c>
      <c r="C169" s="58"/>
      <c r="D169" s="58"/>
      <c r="E169" s="58"/>
    </row>
    <row r="170" spans="1:5" x14ac:dyDescent="0.3">
      <c r="A170" s="59" t="s">
        <v>2</v>
      </c>
      <c r="B170" s="59"/>
      <c r="C170" s="22">
        <f>C179+C175+C189+C181</f>
        <v>24202.400000000001</v>
      </c>
      <c r="D170" s="22">
        <f>D179+D175+D189+D181</f>
        <v>24492.6</v>
      </c>
      <c r="E170" s="22">
        <f>E179+E175+E189+E181</f>
        <v>24284.400000000001</v>
      </c>
    </row>
    <row r="171" spans="1:5" x14ac:dyDescent="0.3">
      <c r="A171" s="59" t="s">
        <v>3</v>
      </c>
      <c r="B171" s="59"/>
      <c r="C171" s="22">
        <f>C176+C182+C186+C190+C192</f>
        <v>52983.399999999994</v>
      </c>
      <c r="D171" s="22">
        <f>D176+D182+D186+D190+D192</f>
        <v>115227.4</v>
      </c>
      <c r="E171" s="22">
        <f>E176+E182+E186+E190+E192</f>
        <v>135224.5</v>
      </c>
    </row>
    <row r="172" spans="1:5" ht="15.6" customHeight="1" x14ac:dyDescent="0.3">
      <c r="A172" s="59" t="s">
        <v>40</v>
      </c>
      <c r="B172" s="59"/>
      <c r="C172" s="22">
        <f>C177+C187+C183</f>
        <v>35279.299999999996</v>
      </c>
      <c r="D172" s="22">
        <f>D177+D187+D183</f>
        <v>9765.7999999999993</v>
      </c>
      <c r="E172" s="22">
        <f>E177+E187+E183</f>
        <v>11184.8</v>
      </c>
    </row>
    <row r="173" spans="1:5" ht="46.8" x14ac:dyDescent="0.3">
      <c r="A173" s="50" t="s">
        <v>31</v>
      </c>
      <c r="B173" s="25" t="s">
        <v>111</v>
      </c>
      <c r="C173" s="56">
        <f>SUM(C175:C177)</f>
        <v>24662.1</v>
      </c>
      <c r="D173" s="56">
        <f t="shared" ref="D173:E173" si="44">SUM(D175:D177)</f>
        <v>34913.599999999999</v>
      </c>
      <c r="E173" s="56">
        <f t="shared" si="44"/>
        <v>38186.699999999997</v>
      </c>
    </row>
    <row r="174" spans="1:5" x14ac:dyDescent="0.3">
      <c r="A174" s="51"/>
      <c r="B174" s="36" t="s">
        <v>1</v>
      </c>
      <c r="C174" s="57"/>
      <c r="D174" s="57"/>
      <c r="E174" s="57"/>
    </row>
    <row r="175" spans="1:5" x14ac:dyDescent="0.3">
      <c r="A175" s="59" t="s">
        <v>2</v>
      </c>
      <c r="B175" s="59"/>
      <c r="C175" s="30">
        <v>1835.9</v>
      </c>
      <c r="D175" s="30">
        <v>1795.1</v>
      </c>
      <c r="E175" s="30">
        <v>1361.2</v>
      </c>
    </row>
    <row r="176" spans="1:5" x14ac:dyDescent="0.3">
      <c r="A176" s="59" t="s">
        <v>17</v>
      </c>
      <c r="B176" s="59"/>
      <c r="C176" s="30">
        <v>21593.1</v>
      </c>
      <c r="D176" s="30">
        <v>31372.799999999999</v>
      </c>
      <c r="E176" s="30">
        <v>34916.199999999997</v>
      </c>
    </row>
    <row r="177" spans="1:5" ht="15.6" customHeight="1" x14ac:dyDescent="0.3">
      <c r="A177" s="59" t="s">
        <v>40</v>
      </c>
      <c r="B177" s="59"/>
      <c r="C177" s="30">
        <v>1233.0999999999999</v>
      </c>
      <c r="D177" s="30">
        <v>1745.7</v>
      </c>
      <c r="E177" s="30">
        <v>1909.3</v>
      </c>
    </row>
    <row r="178" spans="1:5" ht="93.6" x14ac:dyDescent="0.3">
      <c r="A178" s="74" t="s">
        <v>32</v>
      </c>
      <c r="B178" s="42" t="s">
        <v>117</v>
      </c>
      <c r="C178" s="46">
        <f>SUM(C179:C183)</f>
        <v>53444.4</v>
      </c>
      <c r="D178" s="46">
        <f>SUM(D179:D183)</f>
        <v>56758</v>
      </c>
      <c r="E178" s="46">
        <f>SUM(E179:E183)</f>
        <v>74692.800000000003</v>
      </c>
    </row>
    <row r="179" spans="1:5" ht="15.6" hidden="1" customHeight="1" x14ac:dyDescent="0.3">
      <c r="A179" s="75"/>
      <c r="B179" s="88"/>
      <c r="C179" s="70"/>
      <c r="D179" s="70"/>
      <c r="E179" s="70"/>
    </row>
    <row r="180" spans="1:5" x14ac:dyDescent="0.3">
      <c r="A180" s="76"/>
      <c r="B180" s="42" t="s">
        <v>1</v>
      </c>
      <c r="C180" s="47"/>
      <c r="D180" s="47"/>
      <c r="E180" s="47"/>
    </row>
    <row r="181" spans="1:5" x14ac:dyDescent="0.3">
      <c r="A181" s="52" t="s">
        <v>2</v>
      </c>
      <c r="B181" s="52"/>
      <c r="C181" s="18">
        <v>22366.5</v>
      </c>
      <c r="D181" s="18">
        <v>22697.5</v>
      </c>
      <c r="E181" s="18">
        <v>22923.200000000001</v>
      </c>
    </row>
    <row r="182" spans="1:5" ht="15.6" customHeight="1" x14ac:dyDescent="0.3">
      <c r="A182" s="52" t="s">
        <v>17</v>
      </c>
      <c r="B182" s="52"/>
      <c r="C182" s="18">
        <v>27336.799999999999</v>
      </c>
      <c r="D182" s="18">
        <v>30087.4</v>
      </c>
      <c r="E182" s="18">
        <v>46541.1</v>
      </c>
    </row>
    <row r="183" spans="1:5" ht="15.6" customHeight="1" x14ac:dyDescent="0.3">
      <c r="A183" s="52" t="s">
        <v>40</v>
      </c>
      <c r="B183" s="52"/>
      <c r="C183" s="18">
        <v>3741.1</v>
      </c>
      <c r="D183" s="18">
        <v>3973.1</v>
      </c>
      <c r="E183" s="18">
        <v>5228.5</v>
      </c>
    </row>
    <row r="184" spans="1:5" ht="62.4" x14ac:dyDescent="0.3">
      <c r="A184" s="48" t="s">
        <v>33</v>
      </c>
      <c r="B184" s="42" t="s">
        <v>112</v>
      </c>
      <c r="C184" s="46">
        <f>SUM(C186:C187)</f>
        <v>34358.6</v>
      </c>
      <c r="D184" s="46">
        <f t="shared" ref="D184:E184" si="45">SUM(D186:D187)</f>
        <v>57814.2</v>
      </c>
      <c r="E184" s="46">
        <f t="shared" si="45"/>
        <v>57814.2</v>
      </c>
    </row>
    <row r="185" spans="1:5" x14ac:dyDescent="0.3">
      <c r="A185" s="49"/>
      <c r="B185" s="42" t="s">
        <v>1</v>
      </c>
      <c r="C185" s="47"/>
      <c r="D185" s="47"/>
      <c r="E185" s="47"/>
    </row>
    <row r="186" spans="1:5" x14ac:dyDescent="0.3">
      <c r="A186" s="52" t="s">
        <v>3</v>
      </c>
      <c r="B186" s="52"/>
      <c r="C186" s="18">
        <v>4053.5</v>
      </c>
      <c r="D186" s="18">
        <v>53767.199999999997</v>
      </c>
      <c r="E186" s="18">
        <v>53767.199999999997</v>
      </c>
    </row>
    <row r="187" spans="1:5" ht="15.6" customHeight="1" x14ac:dyDescent="0.3">
      <c r="A187" s="52" t="s">
        <v>40</v>
      </c>
      <c r="B187" s="52"/>
      <c r="C187" s="18">
        <f>305.1+30000</f>
        <v>30305.1</v>
      </c>
      <c r="D187" s="18">
        <v>4047</v>
      </c>
      <c r="E187" s="18">
        <v>4047</v>
      </c>
    </row>
    <row r="188" spans="1:5" ht="78" hidden="1" x14ac:dyDescent="0.3">
      <c r="A188" s="19" t="s">
        <v>62</v>
      </c>
      <c r="B188" s="25" t="s">
        <v>60</v>
      </c>
      <c r="C188" s="20">
        <f>C190+C189</f>
        <v>0</v>
      </c>
      <c r="D188" s="20">
        <f>D190+D189</f>
        <v>0</v>
      </c>
      <c r="E188" s="20">
        <f>E190+E189</f>
        <v>0</v>
      </c>
    </row>
    <row r="189" spans="1:5" hidden="1" x14ac:dyDescent="0.3">
      <c r="A189" s="52" t="s">
        <v>2</v>
      </c>
      <c r="B189" s="52"/>
      <c r="C189" s="21">
        <v>0</v>
      </c>
      <c r="D189" s="21">
        <v>0</v>
      </c>
      <c r="E189" s="21">
        <v>0</v>
      </c>
    </row>
    <row r="190" spans="1:5" hidden="1" x14ac:dyDescent="0.3">
      <c r="A190" s="52" t="s">
        <v>3</v>
      </c>
      <c r="B190" s="52"/>
      <c r="C190" s="18">
        <v>0</v>
      </c>
      <c r="D190" s="18">
        <v>0</v>
      </c>
      <c r="E190" s="18">
        <v>0</v>
      </c>
    </row>
    <row r="191" spans="1:5" ht="202.8" hidden="1" x14ac:dyDescent="0.3">
      <c r="A191" s="19" t="s">
        <v>75</v>
      </c>
      <c r="B191" s="25" t="s">
        <v>76</v>
      </c>
      <c r="C191" s="20">
        <f>C192</f>
        <v>0</v>
      </c>
      <c r="D191" s="20">
        <f t="shared" ref="D191:E191" si="46">D192</f>
        <v>0</v>
      </c>
      <c r="E191" s="20">
        <f t="shared" si="46"/>
        <v>0</v>
      </c>
    </row>
    <row r="192" spans="1:5" ht="15.6" hidden="1" customHeight="1" x14ac:dyDescent="0.3">
      <c r="A192" s="52" t="s">
        <v>3</v>
      </c>
      <c r="B192" s="52"/>
      <c r="C192" s="18"/>
      <c r="D192" s="18"/>
      <c r="E192" s="18"/>
    </row>
    <row r="193" spans="1:9" hidden="1" x14ac:dyDescent="0.3">
      <c r="A193" s="31"/>
      <c r="B193" s="25"/>
      <c r="C193" s="18"/>
      <c r="D193" s="18"/>
      <c r="E193" s="18"/>
    </row>
    <row r="194" spans="1:9" ht="31.2" x14ac:dyDescent="0.3">
      <c r="A194" s="53" t="s">
        <v>16</v>
      </c>
      <c r="B194" s="24" t="s">
        <v>73</v>
      </c>
      <c r="C194" s="58">
        <f>C196</f>
        <v>1600</v>
      </c>
      <c r="D194" s="58">
        <f>D196</f>
        <v>1000</v>
      </c>
      <c r="E194" s="58">
        <f>E196</f>
        <v>1000</v>
      </c>
    </row>
    <row r="195" spans="1:9" x14ac:dyDescent="0.3">
      <c r="A195" s="53"/>
      <c r="B195" s="25" t="s">
        <v>1</v>
      </c>
      <c r="C195" s="58"/>
      <c r="D195" s="58"/>
      <c r="E195" s="58"/>
    </row>
    <row r="196" spans="1:9" x14ac:dyDescent="0.3">
      <c r="A196" s="52" t="s">
        <v>40</v>
      </c>
      <c r="B196" s="52"/>
      <c r="C196" s="8">
        <f>C198+C201</f>
        <v>1600</v>
      </c>
      <c r="D196" s="8">
        <f>D198+D201</f>
        <v>1000</v>
      </c>
      <c r="E196" s="8">
        <f>E198+E201</f>
        <v>1000</v>
      </c>
    </row>
    <row r="197" spans="1:9" ht="93.6" hidden="1" x14ac:dyDescent="0.3">
      <c r="A197" s="19" t="s">
        <v>64</v>
      </c>
      <c r="B197" s="25" t="s">
        <v>59</v>
      </c>
      <c r="C197" s="10">
        <f>C198</f>
        <v>0</v>
      </c>
      <c r="D197" s="10">
        <f t="shared" ref="D197:E197" si="47">D198</f>
        <v>0</v>
      </c>
      <c r="E197" s="10">
        <f t="shared" si="47"/>
        <v>0</v>
      </c>
    </row>
    <row r="198" spans="1:9" hidden="1" x14ac:dyDescent="0.3">
      <c r="A198" s="52" t="s">
        <v>40</v>
      </c>
      <c r="B198" s="52"/>
      <c r="C198" s="8">
        <v>0</v>
      </c>
      <c r="D198" s="8">
        <v>0</v>
      </c>
      <c r="E198" s="8">
        <v>0</v>
      </c>
    </row>
    <row r="199" spans="1:9" ht="113.4" customHeight="1" x14ac:dyDescent="0.3">
      <c r="A199" s="50" t="s">
        <v>34</v>
      </c>
      <c r="B199" s="25" t="s">
        <v>120</v>
      </c>
      <c r="C199" s="46">
        <f>C201</f>
        <v>1600</v>
      </c>
      <c r="D199" s="46">
        <f t="shared" ref="D199" si="48">D201</f>
        <v>1000</v>
      </c>
      <c r="E199" s="46">
        <f t="shared" ref="E199" si="49">E201</f>
        <v>1000</v>
      </c>
    </row>
    <row r="200" spans="1:9" ht="17.399999999999999" customHeight="1" x14ac:dyDescent="0.3">
      <c r="A200" s="51"/>
      <c r="B200" s="36" t="s">
        <v>1</v>
      </c>
      <c r="C200" s="47"/>
      <c r="D200" s="47"/>
      <c r="E200" s="47"/>
    </row>
    <row r="201" spans="1:9" x14ac:dyDescent="0.3">
      <c r="A201" s="52" t="s">
        <v>40</v>
      </c>
      <c r="B201" s="52"/>
      <c r="C201" s="8">
        <v>1600</v>
      </c>
      <c r="D201" s="8">
        <v>1000</v>
      </c>
      <c r="E201" s="8">
        <v>1000</v>
      </c>
    </row>
    <row r="202" spans="1:9" ht="62.4" x14ac:dyDescent="0.3">
      <c r="A202" s="53" t="s">
        <v>63</v>
      </c>
      <c r="B202" s="24" t="s">
        <v>74</v>
      </c>
      <c r="C202" s="54">
        <f>C204</f>
        <v>150</v>
      </c>
      <c r="D202" s="54">
        <f>D204</f>
        <v>150</v>
      </c>
      <c r="E202" s="54">
        <f>E204</f>
        <v>150</v>
      </c>
      <c r="G202" s="4"/>
      <c r="H202" s="4"/>
      <c r="I202" s="4"/>
    </row>
    <row r="203" spans="1:9" x14ac:dyDescent="0.3">
      <c r="A203" s="53"/>
      <c r="B203" s="25" t="s">
        <v>1</v>
      </c>
      <c r="C203" s="55"/>
      <c r="D203" s="55"/>
      <c r="E203" s="55"/>
    </row>
    <row r="204" spans="1:9" x14ac:dyDescent="0.3">
      <c r="A204" s="52" t="s">
        <v>40</v>
      </c>
      <c r="B204" s="52"/>
      <c r="C204" s="8">
        <f>C207</f>
        <v>150</v>
      </c>
      <c r="D204" s="8">
        <f t="shared" ref="D204:E204" si="50">D207</f>
        <v>150</v>
      </c>
      <c r="E204" s="8">
        <f t="shared" si="50"/>
        <v>150</v>
      </c>
    </row>
    <row r="205" spans="1:9" ht="46.8" x14ac:dyDescent="0.3">
      <c r="A205" s="50" t="s">
        <v>64</v>
      </c>
      <c r="B205" s="25" t="s">
        <v>113</v>
      </c>
      <c r="C205" s="46">
        <f>C207</f>
        <v>150</v>
      </c>
      <c r="D205" s="46">
        <f t="shared" ref="D205" si="51">D207</f>
        <v>150</v>
      </c>
      <c r="E205" s="46">
        <f t="shared" ref="E205" si="52">E207</f>
        <v>150</v>
      </c>
    </row>
    <row r="206" spans="1:9" x14ac:dyDescent="0.3">
      <c r="A206" s="51"/>
      <c r="B206" s="36" t="s">
        <v>1</v>
      </c>
      <c r="C206" s="47"/>
      <c r="D206" s="47"/>
      <c r="E206" s="47"/>
    </row>
    <row r="207" spans="1:9" x14ac:dyDescent="0.3">
      <c r="A207" s="52" t="s">
        <v>40</v>
      </c>
      <c r="B207" s="52"/>
      <c r="C207" s="8">
        <v>150</v>
      </c>
      <c r="D207" s="8">
        <v>150</v>
      </c>
      <c r="E207" s="8">
        <v>150</v>
      </c>
    </row>
    <row r="208" spans="1:9" ht="79.95" hidden="1" customHeight="1" x14ac:dyDescent="0.3">
      <c r="A208" s="5" t="s">
        <v>65</v>
      </c>
      <c r="B208" s="28" t="s">
        <v>78</v>
      </c>
      <c r="C208" s="2">
        <f>C209</f>
        <v>70</v>
      </c>
      <c r="D208" s="2">
        <f t="shared" ref="D208:E208" si="53">D209</f>
        <v>70</v>
      </c>
      <c r="E208" s="2">
        <f t="shared" si="53"/>
        <v>70</v>
      </c>
    </row>
    <row r="209" spans="1:5" hidden="1" x14ac:dyDescent="0.3">
      <c r="A209" s="83" t="s">
        <v>40</v>
      </c>
      <c r="B209" s="83"/>
      <c r="C209" s="3">
        <v>70</v>
      </c>
      <c r="D209" s="3">
        <v>70</v>
      </c>
      <c r="E209" s="3">
        <v>70</v>
      </c>
    </row>
  </sheetData>
  <mergeCells count="253">
    <mergeCell ref="A207:B207"/>
    <mergeCell ref="A209:B209"/>
    <mergeCell ref="A190:B190"/>
    <mergeCell ref="A139:B139"/>
    <mergeCell ref="A140:B140"/>
    <mergeCell ref="A127:B127"/>
    <mergeCell ref="A194:A195"/>
    <mergeCell ref="A175:B175"/>
    <mergeCell ref="A187:B187"/>
    <mergeCell ref="A176:B176"/>
    <mergeCell ref="A177:B177"/>
    <mergeCell ref="A183:B183"/>
    <mergeCell ref="A186:B186"/>
    <mergeCell ref="A192:B192"/>
    <mergeCell ref="A189:B189"/>
    <mergeCell ref="A182:B182"/>
    <mergeCell ref="A181:B181"/>
    <mergeCell ref="A159:A160"/>
    <mergeCell ref="A205:A206"/>
    <mergeCell ref="A129:B129"/>
    <mergeCell ref="A158:B158"/>
    <mergeCell ref="A162:B162"/>
    <mergeCell ref="A166:B166"/>
    <mergeCell ref="A168:A169"/>
    <mergeCell ref="A45:B45"/>
    <mergeCell ref="A43:A44"/>
    <mergeCell ref="C194:C195"/>
    <mergeCell ref="D194:D195"/>
    <mergeCell ref="E194:E195"/>
    <mergeCell ref="C38:C39"/>
    <mergeCell ref="D38:D39"/>
    <mergeCell ref="E38:E39"/>
    <mergeCell ref="A41:B41"/>
    <mergeCell ref="A42:B42"/>
    <mergeCell ref="A83:B83"/>
    <mergeCell ref="A47:B47"/>
    <mergeCell ref="A51:B51"/>
    <mergeCell ref="A55:B55"/>
    <mergeCell ref="A75:B75"/>
    <mergeCell ref="A59:B59"/>
    <mergeCell ref="A50:B50"/>
    <mergeCell ref="A54:B54"/>
    <mergeCell ref="A61:B61"/>
    <mergeCell ref="A65:B65"/>
    <mergeCell ref="A58:B58"/>
    <mergeCell ref="A56:A57"/>
    <mergeCell ref="A70:A71"/>
    <mergeCell ref="A79:A80"/>
    <mergeCell ref="A7:B7"/>
    <mergeCell ref="A8:B8"/>
    <mergeCell ref="A9:B9"/>
    <mergeCell ref="A10:A11"/>
    <mergeCell ref="C10:C11"/>
    <mergeCell ref="D10:D11"/>
    <mergeCell ref="A1:E1"/>
    <mergeCell ref="A2:E2"/>
    <mergeCell ref="A3:E3"/>
    <mergeCell ref="A5:B5"/>
    <mergeCell ref="C5:C6"/>
    <mergeCell ref="D5:D6"/>
    <mergeCell ref="E5:E6"/>
    <mergeCell ref="A6:B6"/>
    <mergeCell ref="E10:E11"/>
    <mergeCell ref="A12:B12"/>
    <mergeCell ref="A13:B13"/>
    <mergeCell ref="A15:B15"/>
    <mergeCell ref="A18:B18"/>
    <mergeCell ref="A19:B19"/>
    <mergeCell ref="A40:B40"/>
    <mergeCell ref="A16:A17"/>
    <mergeCell ref="C16:C17"/>
    <mergeCell ref="D16:D17"/>
    <mergeCell ref="A35:B35"/>
    <mergeCell ref="A38:A39"/>
    <mergeCell ref="E16:E17"/>
    <mergeCell ref="A23:B23"/>
    <mergeCell ref="A25:B25"/>
    <mergeCell ref="A21:B21"/>
    <mergeCell ref="A27:B27"/>
    <mergeCell ref="A29:B29"/>
    <mergeCell ref="A30:B30"/>
    <mergeCell ref="A32:B32"/>
    <mergeCell ref="A33:B33"/>
    <mergeCell ref="D106:D107"/>
    <mergeCell ref="A66:A67"/>
    <mergeCell ref="C66:C67"/>
    <mergeCell ref="D66:D67"/>
    <mergeCell ref="D93:D94"/>
    <mergeCell ref="A78:B78"/>
    <mergeCell ref="A62:B62"/>
    <mergeCell ref="E106:E107"/>
    <mergeCell ref="D86:D87"/>
    <mergeCell ref="E86:E87"/>
    <mergeCell ref="E66:E67"/>
    <mergeCell ref="C79:C80"/>
    <mergeCell ref="D79:D80"/>
    <mergeCell ref="E79:E80"/>
    <mergeCell ref="C70:C71"/>
    <mergeCell ref="D70:D71"/>
    <mergeCell ref="E70:E71"/>
    <mergeCell ref="A73:A74"/>
    <mergeCell ref="C73:C74"/>
    <mergeCell ref="D73:D74"/>
    <mergeCell ref="E73:E74"/>
    <mergeCell ref="A76:A77"/>
    <mergeCell ref="C76:C77"/>
    <mergeCell ref="A108:B108"/>
    <mergeCell ref="A110:B110"/>
    <mergeCell ref="A112:B112"/>
    <mergeCell ref="A113:A114"/>
    <mergeCell ref="C113:C114"/>
    <mergeCell ref="A85:B85"/>
    <mergeCell ref="A90:B90"/>
    <mergeCell ref="A106:A107"/>
    <mergeCell ref="C106:C107"/>
    <mergeCell ref="A92:B92"/>
    <mergeCell ref="A97:B97"/>
    <mergeCell ref="A100:B100"/>
    <mergeCell ref="A102:B102"/>
    <mergeCell ref="A105:B105"/>
    <mergeCell ref="A104:B104"/>
    <mergeCell ref="A96:B96"/>
    <mergeCell ref="A89:B89"/>
    <mergeCell ref="A86:A87"/>
    <mergeCell ref="C86:C87"/>
    <mergeCell ref="A93:A94"/>
    <mergeCell ref="C93:C94"/>
    <mergeCell ref="C125:C126"/>
    <mergeCell ref="D125:D126"/>
    <mergeCell ref="E125:E126"/>
    <mergeCell ref="A128:B128"/>
    <mergeCell ref="D113:D114"/>
    <mergeCell ref="E113:E114"/>
    <mergeCell ref="A116:B116"/>
    <mergeCell ref="A117:B117"/>
    <mergeCell ref="A121:B121"/>
    <mergeCell ref="A122:B122"/>
    <mergeCell ref="A124:B124"/>
    <mergeCell ref="A125:A126"/>
    <mergeCell ref="A115:B115"/>
    <mergeCell ref="A118:A120"/>
    <mergeCell ref="C118:C120"/>
    <mergeCell ref="D118:D120"/>
    <mergeCell ref="E118:E120"/>
    <mergeCell ref="E130:E131"/>
    <mergeCell ref="A136:A138"/>
    <mergeCell ref="C136:C138"/>
    <mergeCell ref="D136:D138"/>
    <mergeCell ref="E136:E138"/>
    <mergeCell ref="A145:A146"/>
    <mergeCell ref="C145:C146"/>
    <mergeCell ref="D145:D146"/>
    <mergeCell ref="E145:E146"/>
    <mergeCell ref="A132:B132"/>
    <mergeCell ref="A133:B133"/>
    <mergeCell ref="A135:B135"/>
    <mergeCell ref="A141:A142"/>
    <mergeCell ref="A143:B143"/>
    <mergeCell ref="A130:A131"/>
    <mergeCell ref="C130:C131"/>
    <mergeCell ref="D130:D131"/>
    <mergeCell ref="A165:B165"/>
    <mergeCell ref="A167:B167"/>
    <mergeCell ref="A152:A153"/>
    <mergeCell ref="C43:C44"/>
    <mergeCell ref="D43:D44"/>
    <mergeCell ref="E43:E44"/>
    <mergeCell ref="A48:A49"/>
    <mergeCell ref="C48:C49"/>
    <mergeCell ref="D48:D49"/>
    <mergeCell ref="E48:E49"/>
    <mergeCell ref="A52:A53"/>
    <mergeCell ref="C52:C53"/>
    <mergeCell ref="D52:D53"/>
    <mergeCell ref="E52:E53"/>
    <mergeCell ref="A46:B46"/>
    <mergeCell ref="C56:C57"/>
    <mergeCell ref="D56:D57"/>
    <mergeCell ref="E56:E57"/>
    <mergeCell ref="A63:A64"/>
    <mergeCell ref="C63:C64"/>
    <mergeCell ref="D63:D64"/>
    <mergeCell ref="E63:E64"/>
    <mergeCell ref="C152:C153"/>
    <mergeCell ref="D152:D153"/>
    <mergeCell ref="D76:D77"/>
    <mergeCell ref="E76:E77"/>
    <mergeCell ref="A68:B68"/>
    <mergeCell ref="A69:B69"/>
    <mergeCell ref="A72:B72"/>
    <mergeCell ref="E93:E94"/>
    <mergeCell ref="A98:A99"/>
    <mergeCell ref="C98:C99"/>
    <mergeCell ref="D98:D99"/>
    <mergeCell ref="E98:E99"/>
    <mergeCell ref="A95:B95"/>
    <mergeCell ref="A88:B88"/>
    <mergeCell ref="A81:B81"/>
    <mergeCell ref="C159:C160"/>
    <mergeCell ref="D159:D160"/>
    <mergeCell ref="E159:E160"/>
    <mergeCell ref="A163:A164"/>
    <mergeCell ref="C163:C164"/>
    <mergeCell ref="D163:D164"/>
    <mergeCell ref="E163:E164"/>
    <mergeCell ref="A157:B157"/>
    <mergeCell ref="A161:B161"/>
    <mergeCell ref="A155:A156"/>
    <mergeCell ref="C155:C156"/>
    <mergeCell ref="D155:D156"/>
    <mergeCell ref="E155:E156"/>
    <mergeCell ref="C141:C142"/>
    <mergeCell ref="D141:D142"/>
    <mergeCell ref="E141:E142"/>
    <mergeCell ref="A144:B144"/>
    <mergeCell ref="A147:B147"/>
    <mergeCell ref="A149:B149"/>
    <mergeCell ref="A151:B151"/>
    <mergeCell ref="A154:B154"/>
    <mergeCell ref="E152:E153"/>
    <mergeCell ref="A173:A174"/>
    <mergeCell ref="C173:C174"/>
    <mergeCell ref="D173:D174"/>
    <mergeCell ref="E173:E174"/>
    <mergeCell ref="C168:C169"/>
    <mergeCell ref="D168:D169"/>
    <mergeCell ref="E168:E169"/>
    <mergeCell ref="A170:B170"/>
    <mergeCell ref="A171:B171"/>
    <mergeCell ref="A172:B172"/>
    <mergeCell ref="C205:C206"/>
    <mergeCell ref="D205:D206"/>
    <mergeCell ref="E205:E206"/>
    <mergeCell ref="C178:C180"/>
    <mergeCell ref="D178:D180"/>
    <mergeCell ref="E178:E180"/>
    <mergeCell ref="A178:A180"/>
    <mergeCell ref="C184:C185"/>
    <mergeCell ref="D184:D185"/>
    <mergeCell ref="E184:E185"/>
    <mergeCell ref="A184:A185"/>
    <mergeCell ref="A199:A200"/>
    <mergeCell ref="C199:C200"/>
    <mergeCell ref="D199:D200"/>
    <mergeCell ref="E199:E200"/>
    <mergeCell ref="A198:B198"/>
    <mergeCell ref="A201:B201"/>
    <mergeCell ref="A196:B196"/>
    <mergeCell ref="A202:A203"/>
    <mergeCell ref="C202:C203"/>
    <mergeCell ref="D202:D203"/>
    <mergeCell ref="E202:E203"/>
    <mergeCell ref="A204:B204"/>
  </mergeCells>
  <pageMargins left="0.98425196850393704" right="0.98425196850393704" top="0.27559055118110237" bottom="0.47244094488188981" header="0.31496062992125984" footer="0.31496062992125984"/>
  <pageSetup paperSize="9" scale="84" firstPageNumber="1021" fitToWidth="0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Киосова Елена Сергеевна</dc:creator>
  <cp:lastModifiedBy>Губкина Марина Петровна</cp:lastModifiedBy>
  <cp:lastPrinted>2023-11-24T07:44:24Z</cp:lastPrinted>
  <dcterms:created xsi:type="dcterms:W3CDTF">2017-10-31T11:43:54Z</dcterms:created>
  <dcterms:modified xsi:type="dcterms:W3CDTF">2023-11-24T07:44:26Z</dcterms:modified>
</cp:coreProperties>
</file>