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20" windowWidth="19200" windowHeight="10908"/>
  </bookViews>
  <sheets>
    <sheet name="Приложение 4" sheetId="2" r:id="rId1"/>
  </sheets>
  <definedNames>
    <definedName name="_xlnm.Print_Titles" localSheetId="0">'Приложение 4'!$6:$7</definedName>
  </definedNames>
  <calcPr calcId="144525" iterate="1"/>
</workbook>
</file>

<file path=xl/calcChain.xml><?xml version="1.0" encoding="utf-8"?>
<calcChain xmlns="http://schemas.openxmlformats.org/spreadsheetml/2006/main">
  <c r="H14" i="2" l="1"/>
  <c r="H12" i="2"/>
  <c r="H11" i="2"/>
  <c r="J11" i="2"/>
  <c r="P60" i="2" l="1"/>
  <c r="P62" i="2"/>
  <c r="P61" i="2"/>
  <c r="P59" i="2"/>
  <c r="P56" i="2"/>
  <c r="P57" i="2"/>
  <c r="P44" i="2"/>
  <c r="M44" i="2"/>
  <c r="J44" i="2"/>
  <c r="H44" i="2"/>
  <c r="O20" i="2"/>
  <c r="M59" i="2"/>
  <c r="M60" i="2"/>
  <c r="M61" i="2"/>
  <c r="M62" i="2"/>
  <c r="M41" i="2"/>
  <c r="M42" i="2"/>
  <c r="M43" i="2"/>
  <c r="M45" i="2"/>
  <c r="M46" i="2"/>
  <c r="P13" i="2" l="1"/>
  <c r="M12" i="2"/>
  <c r="P11" i="2"/>
  <c r="M11" i="2" l="1"/>
  <c r="M52" i="2"/>
  <c r="H10" i="2" l="1"/>
  <c r="D9" i="2" l="1"/>
  <c r="G50" i="2" l="1"/>
  <c r="D20" i="2" l="1"/>
  <c r="O66" i="2" l="1"/>
  <c r="O63" i="2"/>
  <c r="O58" i="2"/>
  <c r="O53" i="2"/>
  <c r="O50" i="2"/>
  <c r="O47" i="2"/>
  <c r="O40" i="2"/>
  <c r="O37" i="2"/>
  <c r="O32" i="2"/>
  <c r="O24" i="2"/>
  <c r="O18" i="2"/>
  <c r="O9" i="2"/>
  <c r="L66" i="2"/>
  <c r="L63" i="2"/>
  <c r="L58" i="2"/>
  <c r="P58" i="2" s="1"/>
  <c r="L53" i="2"/>
  <c r="L50" i="2"/>
  <c r="L47" i="2"/>
  <c r="L40" i="2"/>
  <c r="L37" i="2"/>
  <c r="L32" i="2"/>
  <c r="L24" i="2"/>
  <c r="L20" i="2"/>
  <c r="L18" i="2"/>
  <c r="L9" i="2"/>
  <c r="P51" i="2" l="1"/>
  <c r="M51" i="2"/>
  <c r="J51" i="2"/>
  <c r="H51" i="2"/>
  <c r="D50" i="2"/>
  <c r="F66" i="2"/>
  <c r="E66" i="2"/>
  <c r="D66" i="2"/>
  <c r="F63" i="2"/>
  <c r="E63" i="2"/>
  <c r="D63" i="2"/>
  <c r="F58" i="2"/>
  <c r="E58" i="2"/>
  <c r="D58" i="2"/>
  <c r="F53" i="2"/>
  <c r="E53" i="2"/>
  <c r="D53" i="2"/>
  <c r="F50" i="2"/>
  <c r="E50" i="2"/>
  <c r="F47" i="2"/>
  <c r="E47" i="2"/>
  <c r="D47" i="2"/>
  <c r="F40" i="2"/>
  <c r="E40" i="2"/>
  <c r="D40" i="2"/>
  <c r="F37" i="2"/>
  <c r="E37" i="2"/>
  <c r="D37" i="2"/>
  <c r="F32" i="2"/>
  <c r="E32" i="2"/>
  <c r="D32" i="2"/>
  <c r="F24" i="2"/>
  <c r="E24" i="2"/>
  <c r="D24" i="2"/>
  <c r="F20" i="2"/>
  <c r="E20" i="2"/>
  <c r="F18" i="2"/>
  <c r="E18" i="2"/>
  <c r="D18" i="2"/>
  <c r="F9" i="2"/>
  <c r="E9" i="2"/>
  <c r="J38" i="2" l="1"/>
  <c r="J39" i="2"/>
  <c r="H52" i="2"/>
  <c r="J52" i="2"/>
  <c r="P52" i="2"/>
  <c r="H13" i="2" l="1"/>
  <c r="H15" i="2"/>
  <c r="H16" i="2"/>
  <c r="H17" i="2"/>
  <c r="H19" i="2"/>
  <c r="H21" i="2"/>
  <c r="H22" i="2"/>
  <c r="H23" i="2"/>
  <c r="H25" i="2"/>
  <c r="H26" i="2"/>
  <c r="H27" i="2"/>
  <c r="H28" i="2"/>
  <c r="H29" i="2"/>
  <c r="H30" i="2"/>
  <c r="H31" i="2"/>
  <c r="H33" i="2"/>
  <c r="H34" i="2"/>
  <c r="H35" i="2"/>
  <c r="H36" i="2"/>
  <c r="H38" i="2"/>
  <c r="H39" i="2"/>
  <c r="H41" i="2"/>
  <c r="H42" i="2"/>
  <c r="H43" i="2"/>
  <c r="H45" i="2"/>
  <c r="H46" i="2"/>
  <c r="H48" i="2"/>
  <c r="H49" i="2"/>
  <c r="H54" i="2"/>
  <c r="H55" i="2"/>
  <c r="H56" i="2"/>
  <c r="H57" i="2"/>
  <c r="H59" i="2"/>
  <c r="H60" i="2"/>
  <c r="H61" i="2"/>
  <c r="H62" i="2"/>
  <c r="H64" i="2"/>
  <c r="H65" i="2"/>
  <c r="H67" i="2"/>
  <c r="E8" i="2" l="1"/>
  <c r="P67" i="2"/>
  <c r="M67" i="2"/>
  <c r="J67" i="2"/>
  <c r="G66" i="2"/>
  <c r="H66" i="2" s="1"/>
  <c r="P65" i="2"/>
  <c r="M65" i="2"/>
  <c r="J65" i="2"/>
  <c r="P64" i="2"/>
  <c r="M64" i="2"/>
  <c r="J64" i="2"/>
  <c r="G63" i="2"/>
  <c r="H63" i="2" s="1"/>
  <c r="J62" i="2"/>
  <c r="J61" i="2"/>
  <c r="J60" i="2"/>
  <c r="J59" i="2"/>
  <c r="G58" i="2"/>
  <c r="H58" i="2" s="1"/>
  <c r="M57" i="2"/>
  <c r="J57" i="2"/>
  <c r="M56" i="2"/>
  <c r="J56" i="2"/>
  <c r="P55" i="2"/>
  <c r="M55" i="2"/>
  <c r="J55" i="2"/>
  <c r="P54" i="2"/>
  <c r="M54" i="2"/>
  <c r="J54" i="2"/>
  <c r="G53" i="2"/>
  <c r="H53" i="2" s="1"/>
  <c r="P49" i="2"/>
  <c r="M49" i="2"/>
  <c r="J49" i="2"/>
  <c r="P48" i="2"/>
  <c r="M48" i="2"/>
  <c r="J48" i="2"/>
  <c r="G47" i="2"/>
  <c r="H47" i="2" s="1"/>
  <c r="P46" i="2"/>
  <c r="J46" i="2"/>
  <c r="P45" i="2"/>
  <c r="J45" i="2"/>
  <c r="P43" i="2"/>
  <c r="J43" i="2"/>
  <c r="P42" i="2"/>
  <c r="J42" i="2"/>
  <c r="P41" i="2"/>
  <c r="J41" i="2"/>
  <c r="G40" i="2"/>
  <c r="H40" i="2" s="1"/>
  <c r="P39" i="2"/>
  <c r="M39" i="2"/>
  <c r="P38" i="2"/>
  <c r="M38" i="2"/>
  <c r="G37" i="2"/>
  <c r="H37" i="2" s="1"/>
  <c r="P36" i="2"/>
  <c r="M36" i="2"/>
  <c r="J36" i="2"/>
  <c r="P35" i="2"/>
  <c r="M35" i="2"/>
  <c r="J35" i="2"/>
  <c r="P34" i="2"/>
  <c r="M34" i="2"/>
  <c r="J34" i="2"/>
  <c r="P33" i="2"/>
  <c r="M33" i="2"/>
  <c r="J33" i="2"/>
  <c r="G32" i="2"/>
  <c r="P31" i="2"/>
  <c r="M31" i="2"/>
  <c r="J31" i="2"/>
  <c r="P30" i="2"/>
  <c r="M30" i="2"/>
  <c r="J30" i="2"/>
  <c r="P29" i="2"/>
  <c r="M29" i="2"/>
  <c r="J29" i="2"/>
  <c r="P28" i="2"/>
  <c r="M28" i="2"/>
  <c r="J28" i="2"/>
  <c r="P27" i="2"/>
  <c r="M27" i="2"/>
  <c r="J27" i="2"/>
  <c r="P26" i="2"/>
  <c r="M26" i="2"/>
  <c r="J26" i="2"/>
  <c r="P25" i="2"/>
  <c r="M25" i="2"/>
  <c r="J25" i="2"/>
  <c r="G24" i="2"/>
  <c r="P23" i="2"/>
  <c r="M23" i="2"/>
  <c r="J23" i="2"/>
  <c r="P22" i="2"/>
  <c r="M22" i="2"/>
  <c r="J22" i="2"/>
  <c r="P21" i="2"/>
  <c r="M21" i="2"/>
  <c r="J21" i="2"/>
  <c r="G20" i="2"/>
  <c r="H20" i="2" s="1"/>
  <c r="P19" i="2"/>
  <c r="M19" i="2"/>
  <c r="J19" i="2"/>
  <c r="G18" i="2"/>
  <c r="H18" i="2" s="1"/>
  <c r="P17" i="2"/>
  <c r="M17" i="2"/>
  <c r="J17" i="2"/>
  <c r="P16" i="2"/>
  <c r="M16" i="2"/>
  <c r="J16" i="2"/>
  <c r="P15" i="2"/>
  <c r="M15" i="2"/>
  <c r="J15" i="2"/>
  <c r="P14" i="2"/>
  <c r="M14" i="2"/>
  <c r="J14" i="2"/>
  <c r="M13" i="2"/>
  <c r="J13" i="2"/>
  <c r="P12" i="2"/>
  <c r="J12" i="2"/>
  <c r="P10" i="2"/>
  <c r="M10" i="2"/>
  <c r="J10" i="2"/>
  <c r="G9" i="2"/>
  <c r="M9" i="2" s="1"/>
  <c r="J47" i="2" l="1"/>
  <c r="M32" i="2"/>
  <c r="M47" i="2"/>
  <c r="P50" i="2"/>
  <c r="P18" i="2"/>
  <c r="P20" i="2"/>
  <c r="P53" i="2"/>
  <c r="M40" i="2"/>
  <c r="P32" i="2"/>
  <c r="P40" i="2"/>
  <c r="P47" i="2"/>
  <c r="D8" i="2"/>
  <c r="M24" i="2"/>
  <c r="H24" i="2"/>
  <c r="J9" i="2"/>
  <c r="K44" i="2" s="1"/>
  <c r="H9" i="2"/>
  <c r="I44" i="2" s="1"/>
  <c r="M37" i="2"/>
  <c r="J50" i="2"/>
  <c r="H50" i="2"/>
  <c r="L8" i="2"/>
  <c r="J66" i="2"/>
  <c r="P24" i="2"/>
  <c r="J32" i="2"/>
  <c r="H32" i="2"/>
  <c r="P37" i="2"/>
  <c r="M50" i="2"/>
  <c r="M63" i="2"/>
  <c r="M66" i="2"/>
  <c r="M18" i="2"/>
  <c r="J24" i="2"/>
  <c r="M53" i="2"/>
  <c r="P63" i="2"/>
  <c r="P66" i="2"/>
  <c r="J58" i="2"/>
  <c r="M58" i="2"/>
  <c r="J53" i="2"/>
  <c r="J63" i="2"/>
  <c r="J37" i="2"/>
  <c r="F8" i="2"/>
  <c r="J20" i="2"/>
  <c r="P9" i="2"/>
  <c r="M20" i="2"/>
  <c r="G8" i="2"/>
  <c r="H8" i="2" s="1"/>
  <c r="O8" i="2"/>
  <c r="J18" i="2"/>
  <c r="J40" i="2"/>
  <c r="I10" i="2" l="1"/>
  <c r="I9" i="2"/>
  <c r="I12" i="2"/>
  <c r="I8" i="2"/>
  <c r="I51" i="2"/>
  <c r="I13" i="2"/>
  <c r="I11" i="2"/>
  <c r="M8" i="2"/>
  <c r="N44" i="2" s="1"/>
  <c r="P8" i="2"/>
  <c r="Q44" i="2" s="1"/>
  <c r="J8" i="2"/>
  <c r="K9" i="2" s="1"/>
  <c r="N19" i="2" l="1"/>
  <c r="N9" i="2"/>
  <c r="N24" i="2"/>
  <c r="N40" i="2"/>
  <c r="N28" i="2"/>
  <c r="N56" i="2"/>
  <c r="N27" i="2"/>
  <c r="N8" i="2"/>
  <c r="N52" i="2"/>
  <c r="N20" i="2"/>
  <c r="Q43" i="2"/>
  <c r="Q40" i="2"/>
  <c r="Q34" i="2"/>
  <c r="Q11" i="2"/>
  <c r="Q9" i="2"/>
  <c r="Q19" i="2"/>
  <c r="K52" i="2"/>
  <c r="K51" i="2"/>
  <c r="N51" i="2"/>
  <c r="I52" i="2"/>
  <c r="I50" i="2"/>
  <c r="Q52" i="2"/>
  <c r="Q51" i="2"/>
  <c r="Q21" i="2"/>
  <c r="Q47" i="2"/>
  <c r="Q12" i="2"/>
  <c r="Q25" i="2"/>
  <c r="Q26" i="2"/>
  <c r="Q22" i="2"/>
  <c r="Q48" i="2"/>
  <c r="Q55" i="2"/>
  <c r="Q32" i="2"/>
  <c r="Q66" i="2"/>
  <c r="Q46" i="2"/>
  <c r="Q37" i="2"/>
  <c r="Q59" i="2"/>
  <c r="Q29" i="2"/>
  <c r="Q62" i="2"/>
  <c r="Q14" i="2"/>
  <c r="Q54" i="2"/>
  <c r="Q13" i="2"/>
  <c r="Q23" i="2"/>
  <c r="Q41" i="2"/>
  <c r="Q35" i="2"/>
  <c r="Q61" i="2"/>
  <c r="Q58" i="2"/>
  <c r="Q28" i="2"/>
  <c r="Q60" i="2"/>
  <c r="Q67" i="2"/>
  <c r="Q36" i="2"/>
  <c r="Q10" i="2"/>
  <c r="Q16" i="2"/>
  <c r="Q8" i="2"/>
  <c r="Q15" i="2"/>
  <c r="Q38" i="2"/>
  <c r="Q42" i="2"/>
  <c r="Q53" i="2"/>
  <c r="Q18" i="2"/>
  <c r="Q30" i="2"/>
  <c r="Q31" i="2"/>
  <c r="Q27" i="2"/>
  <c r="Q50" i="2"/>
  <c r="Q63" i="2"/>
  <c r="Q20" i="2"/>
  <c r="Q39" i="2"/>
  <c r="Q17" i="2"/>
  <c r="Q49" i="2"/>
  <c r="Q33" i="2"/>
  <c r="Q65" i="2"/>
  <c r="Q24" i="2"/>
  <c r="Q45" i="2"/>
  <c r="Q57" i="2"/>
  <c r="Q64" i="2"/>
  <c r="Q56" i="2"/>
  <c r="I64" i="2"/>
  <c r="I60" i="2"/>
  <c r="I56" i="2"/>
  <c r="I47" i="2"/>
  <c r="I42" i="2"/>
  <c r="I38" i="2"/>
  <c r="I34" i="2"/>
  <c r="I30" i="2"/>
  <c r="I26" i="2"/>
  <c r="I22" i="2"/>
  <c r="I18" i="2"/>
  <c r="I14" i="2"/>
  <c r="I67" i="2"/>
  <c r="I63" i="2"/>
  <c r="I55" i="2"/>
  <c r="I46" i="2"/>
  <c r="I41" i="2"/>
  <c r="I37" i="2"/>
  <c r="I33" i="2"/>
  <c r="I29" i="2"/>
  <c r="I25" i="2"/>
  <c r="I21" i="2"/>
  <c r="I17" i="2"/>
  <c r="I66" i="2"/>
  <c r="I62" i="2"/>
  <c r="I54" i="2"/>
  <c r="I49" i="2"/>
  <c r="I45" i="2"/>
  <c r="I40" i="2"/>
  <c r="I36" i="2"/>
  <c r="I32" i="2"/>
  <c r="I28" i="2"/>
  <c r="I24" i="2"/>
  <c r="I20" i="2"/>
  <c r="I16" i="2"/>
  <c r="I61" i="2"/>
  <c r="I43" i="2"/>
  <c r="I27" i="2"/>
  <c r="I57" i="2"/>
  <c r="I39" i="2"/>
  <c r="I23" i="2"/>
  <c r="I53" i="2"/>
  <c r="I35" i="2"/>
  <c r="I19" i="2"/>
  <c r="I65" i="2"/>
  <c r="I48" i="2"/>
  <c r="I31" i="2"/>
  <c r="I15" i="2"/>
  <c r="I59" i="2"/>
  <c r="I58" i="2"/>
  <c r="K66" i="2"/>
  <c r="K62" i="2"/>
  <c r="K54" i="2"/>
  <c r="K49" i="2"/>
  <c r="K45" i="2"/>
  <c r="K40" i="2"/>
  <c r="K36" i="2"/>
  <c r="K32" i="2"/>
  <c r="K28" i="2"/>
  <c r="K24" i="2"/>
  <c r="K20" i="2"/>
  <c r="K16" i="2"/>
  <c r="K12" i="2"/>
  <c r="K8" i="2"/>
  <c r="K65" i="2"/>
  <c r="K61" i="2"/>
  <c r="K57" i="2"/>
  <c r="K53" i="2"/>
  <c r="K48" i="2"/>
  <c r="K43" i="2"/>
  <c r="K39" i="2"/>
  <c r="K35" i="2"/>
  <c r="K31" i="2"/>
  <c r="K27" i="2"/>
  <c r="K23" i="2"/>
  <c r="K19" i="2"/>
  <c r="K15" i="2"/>
  <c r="K11" i="2"/>
  <c r="K64" i="2"/>
  <c r="K60" i="2"/>
  <c r="K56" i="2"/>
  <c r="K47" i="2"/>
  <c r="K42" i="2"/>
  <c r="K38" i="2"/>
  <c r="K34" i="2"/>
  <c r="K30" i="2"/>
  <c r="K26" i="2"/>
  <c r="K22" i="2"/>
  <c r="K18" i="2"/>
  <c r="K14" i="2"/>
  <c r="K10" i="2"/>
  <c r="K67" i="2"/>
  <c r="K63" i="2"/>
  <c r="K50" i="2"/>
  <c r="K33" i="2"/>
  <c r="K17" i="2"/>
  <c r="K46" i="2"/>
  <c r="K29" i="2"/>
  <c r="K13" i="2"/>
  <c r="K41" i="2"/>
  <c r="K25" i="2"/>
  <c r="K55" i="2"/>
  <c r="K37" i="2"/>
  <c r="K21" i="2"/>
  <c r="K59" i="2"/>
  <c r="K58" i="2"/>
  <c r="N65" i="2"/>
  <c r="N62" i="2"/>
  <c r="N39" i="2"/>
  <c r="N38" i="2"/>
  <c r="N17" i="2"/>
  <c r="N16" i="2"/>
  <c r="N15" i="2"/>
  <c r="N14" i="2"/>
  <c r="N13" i="2"/>
  <c r="N12" i="2"/>
  <c r="N11" i="2"/>
  <c r="N66" i="2"/>
  <c r="N63" i="2"/>
  <c r="N10" i="2"/>
  <c r="N41" i="2"/>
  <c r="N25" i="2"/>
  <c r="N42" i="2"/>
  <c r="N34" i="2"/>
  <c r="N21" i="2"/>
  <c r="N50" i="2"/>
  <c r="N64" i="2"/>
  <c r="N53" i="2"/>
  <c r="N60" i="2"/>
  <c r="N32" i="2"/>
  <c r="N55" i="2"/>
  <c r="N30" i="2"/>
  <c r="N29" i="2"/>
  <c r="N23" i="2"/>
  <c r="N22" i="2"/>
  <c r="N61" i="2"/>
  <c r="N18" i="2"/>
  <c r="N33" i="2"/>
  <c r="N57" i="2"/>
  <c r="N35" i="2"/>
  <c r="N54" i="2"/>
  <c r="N31" i="2"/>
  <c r="N49" i="2"/>
  <c r="N45" i="2"/>
  <c r="N46" i="2"/>
  <c r="N58" i="2"/>
  <c r="N36" i="2"/>
  <c r="N47" i="2"/>
  <c r="N26" i="2"/>
  <c r="N59" i="2"/>
  <c r="N67" i="2"/>
  <c r="N37" i="2"/>
  <c r="N48" i="2"/>
  <c r="N43" i="2"/>
</calcChain>
</file>

<file path=xl/sharedStrings.xml><?xml version="1.0" encoding="utf-8"?>
<sst xmlns="http://schemas.openxmlformats.org/spreadsheetml/2006/main" count="189" uniqueCount="93">
  <si>
    <t>Наименование</t>
  </si>
  <si>
    <t>(тыс. рублей)</t>
  </si>
  <si>
    <t>Рз</t>
  </si>
  <si>
    <t>Пр</t>
  </si>
  <si>
    <t>Общегосударственные вопросы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</si>
  <si>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</si>
  <si>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</si>
  <si>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</si>
  <si>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</si>
  <si>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</si>
  <si>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</si>
  <si>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</si>
  <si>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</si>
  <si>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</si>
  <si>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</si>
  <si>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</si>
  <si>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11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</si>
  <si>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</si>
  <si>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</si>
  <si>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</si>
  <si>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</si>
  <si>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</si>
  <si>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Другие вопросы в области национальной безопасности и правоохранительной деятельности</t>
  </si>
  <si>
    <t>09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</si>
  <si>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</si>
  <si>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</si>
  <si>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</si>
  <si>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</si>
  <si>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</si>
  <si>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</si>
  <si>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</si>
  <si>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</si>
  <si>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</si>
  <si>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07</t>
  </si>
  <si>
    <t>08</t>
  </si>
  <si>
    <t>10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</si>
  <si>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</si>
  <si>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</si>
  <si>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</si>
  <si>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</si>
  <si>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</si>
  <si>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</si>
  <si>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</si>
  <si>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</si>
  <si>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</si>
  <si>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</si>
  <si>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</si>
  <si>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</si>
  <si>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</si>
  <si>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</si>
  <si>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</si>
  <si>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</si>
  <si>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</si>
  <si>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</si>
  <si>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</si>
  <si>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</si>
  <si>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</si>
  <si>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</si>
  <si>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</si>
  <si>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</si>
  <si>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</si>
  <si>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</si>
  <si>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</si>
  <si>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</si>
  <si>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Другие вопросы в области средств массовой информации</t>
  </si>
  <si>
    <t>Обслуживание государственного и муниципального долга</t>
  </si>
  <si>
    <t>Функционирование высшего должностного лица субъекта Российской Федерации и муниципального образования</t>
  </si>
  <si>
    <t>Обеспечение проведения выборов и референдумов</t>
  </si>
  <si>
    <t>Периодическая печать и издательства</t>
  </si>
  <si>
    <t>доля в приросте (снижении), %</t>
  </si>
  <si>
    <t>Дополнительное образование детей</t>
  </si>
  <si>
    <t>Приложение 4 к пояснительной записке</t>
  </si>
  <si>
    <t xml:space="preserve">Молодежная политика </t>
  </si>
  <si>
    <t>Спорт высших достижений</t>
  </si>
  <si>
    <t>Санитарно-эпидемиологическое благополучие</t>
  </si>
  <si>
    <t>Обслуживание государственного (муниципального) внутреннего  долга</t>
  </si>
  <si>
    <t xml:space="preserve"> </t>
  </si>
  <si>
    <t>Защита населения и территории от чрезвычайных ситуаций природного и техногенного характера, пожарная безопасность</t>
  </si>
  <si>
    <t>прирост (+), снижение (-) к 2024 году</t>
  </si>
  <si>
    <t>РАСХОДЫ, ВСЕГО</t>
  </si>
  <si>
    <t>Проект</t>
  </si>
  <si>
    <t>2022 год (отчет)</t>
  </si>
  <si>
    <t>2023 год (утверждено решением Думы города Югорска от 20.12.2022             № 128)</t>
  </si>
  <si>
    <t>2023 год (утверждено решением Думы города Югорска от 17.10.2023                  № 78)</t>
  </si>
  <si>
    <t>2024 год</t>
  </si>
  <si>
    <t xml:space="preserve">2025 год </t>
  </si>
  <si>
    <t>2026 год</t>
  </si>
  <si>
    <t>прирост (+), снижение (-) к 2023 году (утверждено решением Думы города Югорска от 20.12.2022                       № 128)</t>
  </si>
  <si>
    <t>прирост (+), снижение (-) к 2023 году (утверждено решением Думы города Югорска от 17.10.2023                    № 78)</t>
  </si>
  <si>
    <t>прирост (+), снижение (-) к 2025 году</t>
  </si>
  <si>
    <t>Профессиональная подготовка, переподготовка и повышение квалификации</t>
  </si>
  <si>
    <t xml:space="preserve">Прирост (+), снижение (-) расходов бюджета города Югорска на 2024 год и на плановый период 2025 и 2026 годов в сравнении с планом на 2023 год и отчетом за 2022 год в разрезе разделов, подразделов классификации расходов бюджетов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</si>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</sst>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;[Red]\-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PT Astra Serif"/>
      <family val="1"/>
      <charset val="204"/>
    </font>
    <font>
      <b/>
      <sz val="14"/>
      <name val="PT Astra Serif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4" fillId="0" borderId="0" xfId="0" applyFont="1"/>
    <xf numFmtId="0" fontId="6" fillId="0" borderId="0" xfId="0" applyFont="1"/>
    <xf numFmtId="0" fontId="4" fillId="0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65" fontId="4" fillId="0" borderId="1" xfId="2" applyNumberFormat="1" applyFont="1" applyFill="1" applyBorder="1" applyAlignment="1" applyProtection="1">
      <alignment horizontal="center" vertical="center"/>
      <protection hidden="1"/>
    </xf>
    <xf numFmtId="164" fontId="9" fillId="0" borderId="1" xfId="0" applyNumberFormat="1" applyFont="1" applyFill="1" applyBorder="1" applyAlignment="1">
      <alignment horizontal="center" vertical="center"/>
    </xf>
    <xf numFmtId="164" fontId="4" fillId="0" borderId="1" xfId="2" applyNumberFormat="1" applyFont="1" applyFill="1" applyBorder="1" applyAlignment="1" applyProtection="1">
      <alignment horizontal="center" vertical="center"/>
      <protection hidden="1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abSelected="1" zoomScale="70" zoomScaleNormal="70" workbookViewId="0">
      <selection activeCell="D12" sqref="D12"/>
    </sheetView>
  </sheetViews>
  <sheetFormatPr defaultColWidth="9.109375" defaultRowHeight="16.8" x14ac:dyDescent="0.3"/>
  <cols>
    <col min="1" max="1" width="58" style="1" customWidth="1"/>
    <col min="2" max="2" width="5.5546875" style="1" customWidth="1"/>
    <col min="3" max="3" width="5.88671875" style="1" customWidth="1"/>
    <col min="4" max="4" width="15.88671875" style="32" customWidth="1"/>
    <col min="5" max="5" width="14.44140625" style="32" customWidth="1"/>
    <col min="6" max="6" width="14.6640625" style="32" customWidth="1"/>
    <col min="7" max="7" width="16.44140625" style="37" customWidth="1"/>
    <col min="8" max="8" width="16.44140625" style="38" customWidth="1"/>
    <col min="9" max="9" width="14.88671875" style="38" customWidth="1"/>
    <col min="10" max="10" width="15.44140625" style="38" customWidth="1"/>
    <col min="11" max="11" width="14.109375" style="38" customWidth="1"/>
    <col min="12" max="12" width="14.6640625" style="38" customWidth="1"/>
    <col min="13" max="13" width="13.5546875" style="38" customWidth="1"/>
    <col min="14" max="14" width="14" style="38" customWidth="1"/>
    <col min="15" max="15" width="15.6640625" style="38" customWidth="1"/>
    <col min="16" max="16" width="13.6640625" style="33" customWidth="1"/>
    <col min="17" max="17" width="13.88671875" style="33" customWidth="1"/>
    <col min="18" max="16384" width="9.109375" style="1"/>
  </cols>
  <sheetData>
    <row r="1" spans="1:21" x14ac:dyDescent="0.3">
      <c r="A1" s="8"/>
      <c r="B1" s="8"/>
      <c r="C1" s="8"/>
      <c r="D1" s="21"/>
      <c r="E1" s="21"/>
      <c r="F1" s="21"/>
      <c r="G1" s="23"/>
      <c r="H1" s="24"/>
      <c r="I1" s="24"/>
      <c r="J1" s="24"/>
      <c r="K1" s="24"/>
      <c r="L1" s="24"/>
      <c r="M1" s="24"/>
      <c r="N1" s="39" t="s">
        <v>71</v>
      </c>
      <c r="O1" s="39"/>
      <c r="P1" s="39"/>
      <c r="Q1" s="39"/>
    </row>
    <row r="2" spans="1:21" ht="14.4" customHeight="1" x14ac:dyDescent="0.3">
      <c r="A2" s="44" t="s">
        <v>91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21" ht="24.6" customHeight="1" x14ac:dyDescent="0.3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1:21" hidden="1" x14ac:dyDescent="0.3">
      <c r="A4" s="9"/>
      <c r="B4" s="9"/>
      <c r="C4" s="9"/>
      <c r="D4" s="22"/>
      <c r="E4" s="22"/>
      <c r="F4" s="22"/>
      <c r="G4" s="23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1:21" x14ac:dyDescent="0.3">
      <c r="A5" s="9"/>
      <c r="B5" s="9"/>
      <c r="C5" s="9"/>
      <c r="D5" s="22"/>
      <c r="E5" s="22"/>
      <c r="F5" s="22"/>
      <c r="G5" s="23"/>
      <c r="H5" s="24"/>
      <c r="I5" s="24"/>
      <c r="J5" s="24"/>
      <c r="K5" s="24"/>
      <c r="L5" s="24"/>
      <c r="M5" s="24"/>
      <c r="N5" s="24"/>
      <c r="O5" s="24"/>
      <c r="P5" s="45" t="s">
        <v>1</v>
      </c>
      <c r="Q5" s="45"/>
      <c r="R5" s="2"/>
      <c r="S5" s="2"/>
      <c r="T5" s="2"/>
      <c r="U5" s="2"/>
    </row>
    <row r="6" spans="1:21" ht="29.4" customHeight="1" x14ac:dyDescent="0.3">
      <c r="A6" s="46" t="s">
        <v>0</v>
      </c>
      <c r="B6" s="46" t="s">
        <v>2</v>
      </c>
      <c r="C6" s="46" t="s">
        <v>3</v>
      </c>
      <c r="D6" s="47" t="s">
        <v>81</v>
      </c>
      <c r="E6" s="47" t="s">
        <v>82</v>
      </c>
      <c r="F6" s="47" t="s">
        <v>83</v>
      </c>
      <c r="G6" s="40" t="s">
        <v>84</v>
      </c>
      <c r="H6" s="41"/>
      <c r="I6" s="41"/>
      <c r="J6" s="41"/>
      <c r="K6" s="42"/>
      <c r="L6" s="40" t="s">
        <v>85</v>
      </c>
      <c r="M6" s="41"/>
      <c r="N6" s="42"/>
      <c r="O6" s="43" t="s">
        <v>86</v>
      </c>
      <c r="P6" s="43"/>
      <c r="Q6" s="43"/>
    </row>
    <row r="7" spans="1:21" ht="160.19999999999999" customHeight="1" x14ac:dyDescent="0.3">
      <c r="A7" s="46"/>
      <c r="B7" s="46"/>
      <c r="C7" s="46"/>
      <c r="D7" s="47"/>
      <c r="E7" s="47"/>
      <c r="F7" s="47"/>
      <c r="G7" s="34" t="s">
        <v>80</v>
      </c>
      <c r="H7" s="11" t="s">
        <v>87</v>
      </c>
      <c r="I7" s="11" t="s">
        <v>69</v>
      </c>
      <c r="J7" s="34" t="s">
        <v>88</v>
      </c>
      <c r="K7" s="11" t="s">
        <v>69</v>
      </c>
      <c r="L7" s="20" t="s">
        <v>80</v>
      </c>
      <c r="M7" s="11" t="s">
        <v>78</v>
      </c>
      <c r="N7" s="11" t="s">
        <v>69</v>
      </c>
      <c r="O7" s="20" t="s">
        <v>80</v>
      </c>
      <c r="P7" s="20" t="s">
        <v>89</v>
      </c>
      <c r="Q7" s="20" t="s">
        <v>69</v>
      </c>
    </row>
    <row r="8" spans="1:21" x14ac:dyDescent="0.3">
      <c r="A8" s="4" t="s">
        <v>79</v>
      </c>
      <c r="B8" s="5"/>
      <c r="C8" s="5"/>
      <c r="D8" s="12">
        <f>D9+D18+D20+D24+D32+D37+D40+D47+D50+D53+D58+D63+D66</f>
        <v>3859880.7999999993</v>
      </c>
      <c r="E8" s="12">
        <f>E9+E18+E20+E24+E32+E37+E40+E47+E50+E53+E58+E63+E66</f>
        <v>3772922.2000000007</v>
      </c>
      <c r="F8" s="12">
        <f>F9+F18+F20+F24+F32+F37+F40+F47+F50+F53+F58+F63+F66</f>
        <v>4853473</v>
      </c>
      <c r="G8" s="12">
        <f>G9+G18+G20+G24+G32+G37+G40+G47+G50+G53+G58+G63+G66</f>
        <v>4967762.9000000004</v>
      </c>
      <c r="H8" s="13">
        <f>G8-E8</f>
        <v>1194840.6999999997</v>
      </c>
      <c r="I8" s="14">
        <f>H8/H8*100</f>
        <v>100</v>
      </c>
      <c r="J8" s="13">
        <f t="shared" ref="J8:J39" si="0">G8-F8</f>
        <v>114289.90000000037</v>
      </c>
      <c r="K8" s="14">
        <f>J8/J8*100</f>
        <v>100</v>
      </c>
      <c r="L8" s="13">
        <f>L9+L18+L20+L24+L32+L37+L40+L47+L50+L53+L58+L63+L66</f>
        <v>4211381.5999999996</v>
      </c>
      <c r="M8" s="13">
        <f>L8-G8</f>
        <v>-756381.30000000075</v>
      </c>
      <c r="N8" s="14">
        <f>M8/$M$8*100</f>
        <v>100</v>
      </c>
      <c r="O8" s="13">
        <f>O9+O18+O20+O24+O32+O37+O40+O47+O50+O53+O58+O63+O66</f>
        <v>3884242.5000000005</v>
      </c>
      <c r="P8" s="13">
        <f>O8-L8</f>
        <v>-327139.09999999916</v>
      </c>
      <c r="Q8" s="14">
        <f>P8/$P$8*100</f>
        <v>100</v>
      </c>
    </row>
    <row r="9" spans="1:21" x14ac:dyDescent="0.3">
      <c r="A9" s="4" t="s">
        <v>4</v>
      </c>
      <c r="B9" s="6" t="s">
        <v>5</v>
      </c>
      <c r="C9" s="6"/>
      <c r="D9" s="15">
        <f>SUM(D10:D17)</f>
        <v>387601.8</v>
      </c>
      <c r="E9" s="13">
        <f>SUM(E10:E17)</f>
        <v>382993.5</v>
      </c>
      <c r="F9" s="13">
        <f>SUM(F10:F17)</f>
        <v>443069.4</v>
      </c>
      <c r="G9" s="12">
        <f>SUM(G10:G17)</f>
        <v>458663.9</v>
      </c>
      <c r="H9" s="13">
        <f t="shared" ref="H9:H39" si="1">G9-E9</f>
        <v>75670.400000000023</v>
      </c>
      <c r="I9" s="14">
        <f>H9/H8*100</f>
        <v>6.333095282074007</v>
      </c>
      <c r="J9" s="13">
        <f t="shared" si="0"/>
        <v>15594.5</v>
      </c>
      <c r="K9" s="14">
        <f>J9/J8*100</f>
        <v>13.644687763310625</v>
      </c>
      <c r="L9" s="13">
        <f t="shared" ref="L9" si="2">SUM(L10:L17)</f>
        <v>491340.69999999995</v>
      </c>
      <c r="M9" s="13">
        <f>L9-G9</f>
        <v>32676.79999999993</v>
      </c>
      <c r="N9" s="14">
        <f>M9/$M$8*100</f>
        <v>-4.3201491099793055</v>
      </c>
      <c r="O9" s="13">
        <f>SUM(O10:O17)</f>
        <v>539257.30000000005</v>
      </c>
      <c r="P9" s="13">
        <f t="shared" ref="P9:P67" si="3">O9-L9</f>
        <v>47916.600000000093</v>
      </c>
      <c r="Q9" s="14">
        <f>P9/$P$8*100</f>
        <v>-14.647163851707184</v>
      </c>
    </row>
    <row r="10" spans="1:21" ht="31.2" x14ac:dyDescent="0.3">
      <c r="A10" s="3" t="s">
        <v>66</v>
      </c>
      <c r="B10" s="7" t="s">
        <v>5</v>
      </c>
      <c r="C10" s="7" t="s">
        <v>6</v>
      </c>
      <c r="D10" s="17">
        <v>6669.7</v>
      </c>
      <c r="E10" s="16">
        <v>5600</v>
      </c>
      <c r="F10" s="25">
        <v>7428.5</v>
      </c>
      <c r="G10" s="16">
        <v>7294</v>
      </c>
      <c r="H10" s="17">
        <f>G10-E10</f>
        <v>1694</v>
      </c>
      <c r="I10" s="18">
        <f>H10/H8*100</f>
        <v>0.1417762217172549</v>
      </c>
      <c r="J10" s="17">
        <f t="shared" si="0"/>
        <v>-134.5</v>
      </c>
      <c r="K10" s="19">
        <f>J10/J8*100</f>
        <v>-0.11768318985317125</v>
      </c>
      <c r="L10" s="16">
        <v>7300</v>
      </c>
      <c r="M10" s="17">
        <f t="shared" ref="M10:M67" si="4">L10-G10</f>
        <v>6</v>
      </c>
      <c r="N10" s="19">
        <f t="shared" ref="N10:N67" si="5">M10/$M$8*100</f>
        <v>-7.9325070569565828E-4</v>
      </c>
      <c r="O10" s="16">
        <v>7300</v>
      </c>
      <c r="P10" s="17">
        <f t="shared" si="3"/>
        <v>0</v>
      </c>
      <c r="Q10" s="19">
        <f t="shared" ref="Q10:Q67" si="6">P10/$P$8*100</f>
        <v>0</v>
      </c>
    </row>
    <row r="11" spans="1:21" ht="46.8" x14ac:dyDescent="0.3">
      <c r="A11" s="3" t="s">
        <v>7</v>
      </c>
      <c r="B11" s="7" t="s">
        <v>5</v>
      </c>
      <c r="C11" s="7" t="s">
        <v>8</v>
      </c>
      <c r="D11" s="17">
        <v>9783.4</v>
      </c>
      <c r="E11" s="16">
        <v>9638</v>
      </c>
      <c r="F11" s="25">
        <v>9856</v>
      </c>
      <c r="G11" s="16">
        <v>10515</v>
      </c>
      <c r="H11" s="17">
        <f>G11-E11</f>
        <v>877</v>
      </c>
      <c r="I11" s="18">
        <f>H11/H8*100</f>
        <v>7.3398905812297841E-2</v>
      </c>
      <c r="J11" s="17">
        <f>G11-F11</f>
        <v>659</v>
      </c>
      <c r="K11" s="19">
        <f>J11/J8*100</f>
        <v>0.57660388188282419</v>
      </c>
      <c r="L11" s="16">
        <v>10887</v>
      </c>
      <c r="M11" s="17">
        <f>L11-G11</f>
        <v>372</v>
      </c>
      <c r="N11" s="19">
        <f t="shared" si="5"/>
        <v>-4.9181543753130809E-2</v>
      </c>
      <c r="O11" s="16">
        <v>10887</v>
      </c>
      <c r="P11" s="17">
        <f>O11-L11</f>
        <v>0</v>
      </c>
      <c r="Q11" s="19">
        <f>P11/$P$8*100</f>
        <v>0</v>
      </c>
    </row>
    <row r="12" spans="1:21" ht="46.8" x14ac:dyDescent="0.3">
      <c r="A12" s="3" t="s">
        <v>92</v>
      </c>
      <c r="B12" s="7" t="s">
        <v>5</v>
      </c>
      <c r="C12" s="7" t="s">
        <v>9</v>
      </c>
      <c r="D12" s="17">
        <v>127928.6</v>
      </c>
      <c r="E12" s="16">
        <v>132500</v>
      </c>
      <c r="F12" s="25">
        <v>154728</v>
      </c>
      <c r="G12" s="16">
        <v>160000</v>
      </c>
      <c r="H12" s="17">
        <f>G12-E12</f>
        <v>27500</v>
      </c>
      <c r="I12" s="18">
        <f>H12/H8*100</f>
        <v>2.3015620408645274</v>
      </c>
      <c r="J12" s="17">
        <f t="shared" si="0"/>
        <v>5272</v>
      </c>
      <c r="K12" s="19">
        <f>J12/J8*100</f>
        <v>4.6128310550625935</v>
      </c>
      <c r="L12" s="17">
        <v>160000</v>
      </c>
      <c r="M12" s="17">
        <f>L12-G12</f>
        <v>0</v>
      </c>
      <c r="N12" s="19">
        <f t="shared" si="5"/>
        <v>0</v>
      </c>
      <c r="O12" s="16">
        <v>160000</v>
      </c>
      <c r="P12" s="17">
        <f t="shared" si="3"/>
        <v>0</v>
      </c>
      <c r="Q12" s="19">
        <f t="shared" si="6"/>
        <v>0</v>
      </c>
    </row>
    <row r="13" spans="1:21" x14ac:dyDescent="0.3">
      <c r="A13" s="3" t="s">
        <v>10</v>
      </c>
      <c r="B13" s="7" t="s">
        <v>5</v>
      </c>
      <c r="C13" s="7" t="s">
        <v>11</v>
      </c>
      <c r="D13" s="17">
        <v>7.5</v>
      </c>
      <c r="E13" s="16">
        <v>0.9</v>
      </c>
      <c r="F13" s="25">
        <v>15.5</v>
      </c>
      <c r="G13" s="16">
        <v>5.0999999999999996</v>
      </c>
      <c r="H13" s="17">
        <f t="shared" si="1"/>
        <v>4.1999999999999993</v>
      </c>
      <c r="I13" s="18">
        <f>H13/H8*100</f>
        <v>3.5151129351385503E-4</v>
      </c>
      <c r="J13" s="17">
        <f t="shared" si="0"/>
        <v>-10.4</v>
      </c>
      <c r="K13" s="19">
        <f>J13/J8*100</f>
        <v>-9.0996667247061781E-3</v>
      </c>
      <c r="L13" s="16">
        <v>1.8</v>
      </c>
      <c r="M13" s="17">
        <f t="shared" si="4"/>
        <v>-3.3</v>
      </c>
      <c r="N13" s="19">
        <f t="shared" si="5"/>
        <v>4.3628788813261204E-4</v>
      </c>
      <c r="O13" s="16">
        <v>18.399999999999999</v>
      </c>
      <c r="P13" s="17">
        <f>O13-L13</f>
        <v>16.599999999999998</v>
      </c>
      <c r="Q13" s="19">
        <f t="shared" si="6"/>
        <v>-5.0742940846875357E-3</v>
      </c>
    </row>
    <row r="14" spans="1:21" ht="46.8" x14ac:dyDescent="0.3">
      <c r="A14" s="3" t="s">
        <v>12</v>
      </c>
      <c r="B14" s="7" t="s">
        <v>5</v>
      </c>
      <c r="C14" s="7" t="s">
        <v>13</v>
      </c>
      <c r="D14" s="17">
        <v>45670.8</v>
      </c>
      <c r="E14" s="16">
        <v>47573</v>
      </c>
      <c r="F14" s="25">
        <v>48802.7</v>
      </c>
      <c r="G14" s="16">
        <v>55340.5</v>
      </c>
      <c r="H14" s="17">
        <f>G14-E14</f>
        <v>7767.5</v>
      </c>
      <c r="I14" s="18">
        <f>H14/H8*100</f>
        <v>0.65008666008782601</v>
      </c>
      <c r="J14" s="17">
        <f t="shared" si="0"/>
        <v>6537.8000000000029</v>
      </c>
      <c r="K14" s="19">
        <f>J14/J8*100</f>
        <v>5.7203654916138529</v>
      </c>
      <c r="L14" s="16">
        <v>55668.5</v>
      </c>
      <c r="M14" s="17">
        <f t="shared" si="4"/>
        <v>328</v>
      </c>
      <c r="N14" s="19">
        <f t="shared" si="5"/>
        <v>-4.3364371911362651E-2</v>
      </c>
      <c r="O14" s="16">
        <v>55668.5</v>
      </c>
      <c r="P14" s="17">
        <f t="shared" si="3"/>
        <v>0</v>
      </c>
      <c r="Q14" s="19">
        <f t="shared" si="6"/>
        <v>0</v>
      </c>
    </row>
    <row r="15" spans="1:21" x14ac:dyDescent="0.3">
      <c r="A15" s="3" t="s">
        <v>67</v>
      </c>
      <c r="B15" s="7" t="s">
        <v>5</v>
      </c>
      <c r="C15" s="7" t="s">
        <v>33</v>
      </c>
      <c r="D15" s="17">
        <v>471</v>
      </c>
      <c r="E15" s="16">
        <v>0</v>
      </c>
      <c r="F15" s="25">
        <v>0</v>
      </c>
      <c r="G15" s="16">
        <v>0</v>
      </c>
      <c r="H15" s="17">
        <f t="shared" si="1"/>
        <v>0</v>
      </c>
      <c r="I15" s="18">
        <f>H15/H8*100</f>
        <v>0</v>
      </c>
      <c r="J15" s="17">
        <f t="shared" si="0"/>
        <v>0</v>
      </c>
      <c r="K15" s="19">
        <f>J15/J8*100</f>
        <v>0</v>
      </c>
      <c r="L15" s="17">
        <v>0</v>
      </c>
      <c r="M15" s="17">
        <f t="shared" si="4"/>
        <v>0</v>
      </c>
      <c r="N15" s="19">
        <f t="shared" si="5"/>
        <v>0</v>
      </c>
      <c r="O15" s="17">
        <v>0</v>
      </c>
      <c r="P15" s="17">
        <f t="shared" si="3"/>
        <v>0</v>
      </c>
      <c r="Q15" s="19">
        <f t="shared" si="6"/>
        <v>0</v>
      </c>
    </row>
    <row r="16" spans="1:21" x14ac:dyDescent="0.3">
      <c r="A16" s="3" t="s">
        <v>14</v>
      </c>
      <c r="B16" s="7" t="s">
        <v>5</v>
      </c>
      <c r="C16" s="7" t="s">
        <v>16</v>
      </c>
      <c r="D16" s="17"/>
      <c r="E16" s="16">
        <v>2000</v>
      </c>
      <c r="F16" s="25">
        <v>2000</v>
      </c>
      <c r="G16" s="16">
        <v>2000</v>
      </c>
      <c r="H16" s="17">
        <f t="shared" si="1"/>
        <v>0</v>
      </c>
      <c r="I16" s="18">
        <f>H16/H8*100</f>
        <v>0</v>
      </c>
      <c r="J16" s="17">
        <f t="shared" si="0"/>
        <v>0</v>
      </c>
      <c r="K16" s="19">
        <f>J16/J8*100</f>
        <v>0</v>
      </c>
      <c r="L16" s="16">
        <v>1000</v>
      </c>
      <c r="M16" s="17">
        <f t="shared" si="4"/>
        <v>-1000</v>
      </c>
      <c r="N16" s="19">
        <f t="shared" si="5"/>
        <v>0.13220845094927638</v>
      </c>
      <c r="O16" s="16">
        <v>1000</v>
      </c>
      <c r="P16" s="17">
        <f t="shared" si="3"/>
        <v>0</v>
      </c>
      <c r="Q16" s="19">
        <f t="shared" si="6"/>
        <v>0</v>
      </c>
    </row>
    <row r="17" spans="1:17" x14ac:dyDescent="0.3">
      <c r="A17" s="3" t="s">
        <v>15</v>
      </c>
      <c r="B17" s="7" t="s">
        <v>5</v>
      </c>
      <c r="C17" s="7" t="s">
        <v>17</v>
      </c>
      <c r="D17" s="17">
        <v>197070.8</v>
      </c>
      <c r="E17" s="16">
        <v>185681.6</v>
      </c>
      <c r="F17" s="25">
        <v>220238.7</v>
      </c>
      <c r="G17" s="16">
        <v>223509.3</v>
      </c>
      <c r="H17" s="17">
        <f t="shared" si="1"/>
        <v>37827.699999999983</v>
      </c>
      <c r="I17" s="18">
        <f>H17/H8*100</f>
        <v>3.1659199422985833</v>
      </c>
      <c r="J17" s="17">
        <f t="shared" si="0"/>
        <v>3270.5999999999767</v>
      </c>
      <c r="K17" s="19">
        <f>J17/J8*100</f>
        <v>2.8616701913292126</v>
      </c>
      <c r="L17" s="16">
        <v>256483.4</v>
      </c>
      <c r="M17" s="17">
        <f t="shared" si="4"/>
        <v>32974.100000000006</v>
      </c>
      <c r="N17" s="19">
        <f t="shared" si="5"/>
        <v>-4.3594546824465352</v>
      </c>
      <c r="O17" s="16">
        <v>304383.40000000002</v>
      </c>
      <c r="P17" s="17">
        <f t="shared" si="3"/>
        <v>47900.000000000029</v>
      </c>
      <c r="Q17" s="19">
        <f t="shared" si="6"/>
        <v>-14.642089557622477</v>
      </c>
    </row>
    <row r="18" spans="1:17" x14ac:dyDescent="0.3">
      <c r="A18" s="4" t="s">
        <v>18</v>
      </c>
      <c r="B18" s="6" t="s">
        <v>6</v>
      </c>
      <c r="C18" s="6"/>
      <c r="D18" s="12">
        <f>D19</f>
        <v>8414.4</v>
      </c>
      <c r="E18" s="13">
        <f>E19</f>
        <v>8752.2999999999993</v>
      </c>
      <c r="F18" s="13">
        <f>F19</f>
        <v>10580.3</v>
      </c>
      <c r="G18" s="12">
        <f>G19</f>
        <v>10964.4</v>
      </c>
      <c r="H18" s="13">
        <f>G18-E18</f>
        <v>2212.1000000000004</v>
      </c>
      <c r="I18" s="14">
        <f>H18/H8*100</f>
        <v>0.18513765056714263</v>
      </c>
      <c r="J18" s="13">
        <f t="shared" si="0"/>
        <v>384.10000000000036</v>
      </c>
      <c r="K18" s="14">
        <f>J18/J8*100</f>
        <v>0.33607519124611984</v>
      </c>
      <c r="L18" s="13">
        <f t="shared" ref="L18" si="7">L19</f>
        <v>10960.3</v>
      </c>
      <c r="M18" s="13">
        <f t="shared" si="4"/>
        <v>-4.1000000000003638</v>
      </c>
      <c r="N18" s="14">
        <f t="shared" si="5"/>
        <v>5.4205464889208117E-4</v>
      </c>
      <c r="O18" s="13">
        <f t="shared" ref="O18" si="8">O19</f>
        <v>11628.2</v>
      </c>
      <c r="P18" s="13">
        <f t="shared" si="3"/>
        <v>667.90000000000146</v>
      </c>
      <c r="Q18" s="14">
        <f t="shared" si="6"/>
        <v>-0.20416391681703691</v>
      </c>
    </row>
    <row r="19" spans="1:17" x14ac:dyDescent="0.3">
      <c r="A19" s="3" t="s">
        <v>19</v>
      </c>
      <c r="B19" s="7" t="s">
        <v>6</v>
      </c>
      <c r="C19" s="7" t="s">
        <v>8</v>
      </c>
      <c r="D19" s="17">
        <v>8414.4</v>
      </c>
      <c r="E19" s="16">
        <v>8752.2999999999993</v>
      </c>
      <c r="F19" s="16">
        <v>10580.3</v>
      </c>
      <c r="G19" s="16">
        <v>10964.4</v>
      </c>
      <c r="H19" s="17">
        <f t="shared" si="1"/>
        <v>2212.1000000000004</v>
      </c>
      <c r="I19" s="18">
        <f>H19/H8*100</f>
        <v>0.18513765056714263</v>
      </c>
      <c r="J19" s="17">
        <f t="shared" si="0"/>
        <v>384.10000000000036</v>
      </c>
      <c r="K19" s="19">
        <f>J19/J8*100</f>
        <v>0.33607519124611984</v>
      </c>
      <c r="L19" s="16">
        <v>10960.3</v>
      </c>
      <c r="M19" s="17">
        <f t="shared" si="4"/>
        <v>-4.1000000000003638</v>
      </c>
      <c r="N19" s="19">
        <f>M19/$M$8*100</f>
        <v>5.4205464889208117E-4</v>
      </c>
      <c r="O19" s="16">
        <v>11628.2</v>
      </c>
      <c r="P19" s="17">
        <f t="shared" si="3"/>
        <v>667.90000000000146</v>
      </c>
      <c r="Q19" s="19">
        <f>P19/$P$8*100</f>
        <v>-0.20416391681703691</v>
      </c>
    </row>
    <row r="20" spans="1:17" ht="31.2" x14ac:dyDescent="0.3">
      <c r="A20" s="4" t="s">
        <v>20</v>
      </c>
      <c r="B20" s="6" t="s">
        <v>8</v>
      </c>
      <c r="C20" s="6"/>
      <c r="D20" s="12">
        <f>SUM(D21:D23)</f>
        <v>8419.7999999999993</v>
      </c>
      <c r="E20" s="13">
        <f>SUM(E21:E23)</f>
        <v>9297.2000000000007</v>
      </c>
      <c r="F20" s="13">
        <f>SUM(F21:F23)</f>
        <v>11289.6</v>
      </c>
      <c r="G20" s="12">
        <f>SUM(G21:G23)</f>
        <v>15150.5</v>
      </c>
      <c r="H20" s="13">
        <f t="shared" si="1"/>
        <v>5853.2999999999993</v>
      </c>
      <c r="I20" s="14">
        <f>H20/H8*100</f>
        <v>0.48988120341063046</v>
      </c>
      <c r="J20" s="13">
        <f t="shared" si="0"/>
        <v>3860.8999999999996</v>
      </c>
      <c r="K20" s="14">
        <f>J20/J8*100</f>
        <v>3.3781637747517386</v>
      </c>
      <c r="L20" s="13">
        <f>SUM(L21:L23)</f>
        <v>9641.1</v>
      </c>
      <c r="M20" s="13">
        <f t="shared" si="4"/>
        <v>-5509.4</v>
      </c>
      <c r="N20" s="14">
        <f>M20/$M$8*100</f>
        <v>0.72838923965994318</v>
      </c>
      <c r="O20" s="13">
        <f>SUM(O21:O23)</f>
        <v>9640.7000000000007</v>
      </c>
      <c r="P20" s="13">
        <f t="shared" si="3"/>
        <v>-0.3999999999996362</v>
      </c>
      <c r="Q20" s="14">
        <f t="shared" si="6"/>
        <v>1.2227214661886555E-4</v>
      </c>
    </row>
    <row r="21" spans="1:17" x14ac:dyDescent="0.3">
      <c r="A21" s="3" t="s">
        <v>21</v>
      </c>
      <c r="B21" s="7" t="s">
        <v>8</v>
      </c>
      <c r="C21" s="7" t="s">
        <v>9</v>
      </c>
      <c r="D21" s="17">
        <v>5328.9</v>
      </c>
      <c r="E21" s="16">
        <v>5651.8</v>
      </c>
      <c r="F21" s="25">
        <v>6561.2</v>
      </c>
      <c r="G21" s="16">
        <v>6855.6</v>
      </c>
      <c r="H21" s="17">
        <f t="shared" si="1"/>
        <v>1203.8000000000002</v>
      </c>
      <c r="I21" s="18">
        <f>H21/H8*100</f>
        <v>0.10074983217428068</v>
      </c>
      <c r="J21" s="17">
        <f t="shared" si="0"/>
        <v>294.40000000000055</v>
      </c>
      <c r="K21" s="19">
        <f>J21/J8*100</f>
        <v>0.25759056574552919</v>
      </c>
      <c r="L21" s="16">
        <v>6845.8</v>
      </c>
      <c r="M21" s="17">
        <f t="shared" si="4"/>
        <v>-9.8000000000001819</v>
      </c>
      <c r="N21" s="19">
        <f t="shared" si="5"/>
        <v>1.2956428193029326E-3</v>
      </c>
      <c r="O21" s="16">
        <v>6845.8</v>
      </c>
      <c r="P21" s="17">
        <f t="shared" si="3"/>
        <v>0</v>
      </c>
      <c r="Q21" s="19">
        <f t="shared" si="6"/>
        <v>0</v>
      </c>
    </row>
    <row r="22" spans="1:17" ht="46.8" x14ac:dyDescent="0.3">
      <c r="A22" s="3" t="s">
        <v>77</v>
      </c>
      <c r="B22" s="7" t="s">
        <v>8</v>
      </c>
      <c r="C22" s="7" t="s">
        <v>35</v>
      </c>
      <c r="D22" s="26">
        <v>1647.9</v>
      </c>
      <c r="E22" s="16">
        <v>2176.8000000000002</v>
      </c>
      <c r="F22" s="25">
        <v>2059.8000000000002</v>
      </c>
      <c r="G22" s="16">
        <v>3850</v>
      </c>
      <c r="H22" s="17">
        <f t="shared" si="1"/>
        <v>1673.1999999999998</v>
      </c>
      <c r="I22" s="18">
        <f>H22/H8*100</f>
        <v>0.14003540388271007</v>
      </c>
      <c r="J22" s="17">
        <f t="shared" si="0"/>
        <v>1790.1999999999998</v>
      </c>
      <c r="K22" s="19">
        <f>J22/J8*100</f>
        <v>1.5663676317854807</v>
      </c>
      <c r="L22" s="16">
        <v>50</v>
      </c>
      <c r="M22" s="17">
        <f t="shared" si="4"/>
        <v>-3800</v>
      </c>
      <c r="N22" s="19">
        <f t="shared" si="5"/>
        <v>0.50239211360725022</v>
      </c>
      <c r="O22" s="16">
        <v>50</v>
      </c>
      <c r="P22" s="17">
        <f t="shared" si="3"/>
        <v>0</v>
      </c>
      <c r="Q22" s="19">
        <f t="shared" si="6"/>
        <v>0</v>
      </c>
    </row>
    <row r="23" spans="1:17" ht="31.2" x14ac:dyDescent="0.3">
      <c r="A23" s="3" t="s">
        <v>22</v>
      </c>
      <c r="B23" s="7" t="s">
        <v>8</v>
      </c>
      <c r="C23" s="7" t="s">
        <v>24</v>
      </c>
      <c r="D23" s="17">
        <v>1443</v>
      </c>
      <c r="E23" s="16">
        <v>1468.6</v>
      </c>
      <c r="F23" s="25">
        <v>2668.6</v>
      </c>
      <c r="G23" s="16">
        <v>4444.8999999999996</v>
      </c>
      <c r="H23" s="17">
        <f t="shared" si="1"/>
        <v>2976.2999999999997</v>
      </c>
      <c r="I23" s="18">
        <f>H23/H8*100</f>
        <v>0.24909596735363973</v>
      </c>
      <c r="J23" s="17">
        <f t="shared" si="0"/>
        <v>1776.2999999999997</v>
      </c>
      <c r="K23" s="19">
        <f>J23/J8*100</f>
        <v>1.5542055772207291</v>
      </c>
      <c r="L23" s="16">
        <v>2745.3</v>
      </c>
      <c r="M23" s="17">
        <f t="shared" si="4"/>
        <v>-1699.5999999999995</v>
      </c>
      <c r="N23" s="19">
        <f t="shared" si="5"/>
        <v>0.22470148323339004</v>
      </c>
      <c r="O23" s="16">
        <v>2744.9</v>
      </c>
      <c r="P23" s="17">
        <f t="shared" si="3"/>
        <v>-0.40000000000009095</v>
      </c>
      <c r="Q23" s="19">
        <f t="shared" si="6"/>
        <v>1.2227214661900457E-4</v>
      </c>
    </row>
    <row r="24" spans="1:17" x14ac:dyDescent="0.3">
      <c r="A24" s="4" t="s">
        <v>25</v>
      </c>
      <c r="B24" s="6" t="s">
        <v>9</v>
      </c>
      <c r="C24" s="6"/>
      <c r="D24" s="12">
        <f>SUM(D25:D31)</f>
        <v>249220.1</v>
      </c>
      <c r="E24" s="13">
        <f>SUM(E25:E31)</f>
        <v>420913.8</v>
      </c>
      <c r="F24" s="13">
        <f>SUM(F25:F31)</f>
        <v>434136.7</v>
      </c>
      <c r="G24" s="12">
        <f>SUM(G25:G31)</f>
        <v>558140.29999999993</v>
      </c>
      <c r="H24" s="13">
        <f t="shared" si="1"/>
        <v>137226.49999999994</v>
      </c>
      <c r="I24" s="14">
        <f>H24/H8*100</f>
        <v>11.484920123661672</v>
      </c>
      <c r="J24" s="13">
        <f t="shared" si="0"/>
        <v>124003.59999999992</v>
      </c>
      <c r="K24" s="14">
        <f>J24/J8*100</f>
        <v>108.49917621767059</v>
      </c>
      <c r="L24" s="13">
        <f t="shared" ref="L24" si="9">SUM(L25:L31)</f>
        <v>294843.89999999997</v>
      </c>
      <c r="M24" s="13">
        <f t="shared" si="4"/>
        <v>-263296.39999999997</v>
      </c>
      <c r="N24" s="14">
        <f>M24/$M$8*100</f>
        <v>34.81000918452105</v>
      </c>
      <c r="O24" s="13">
        <f t="shared" ref="O24" si="10">SUM(O25:O31)</f>
        <v>223321.3</v>
      </c>
      <c r="P24" s="13">
        <f t="shared" si="3"/>
        <v>-71522.599999999977</v>
      </c>
      <c r="Q24" s="14">
        <f t="shared" si="6"/>
        <v>21.863054584426063</v>
      </c>
    </row>
    <row r="25" spans="1:17" x14ac:dyDescent="0.3">
      <c r="A25" s="3" t="s">
        <v>26</v>
      </c>
      <c r="B25" s="7" t="s">
        <v>9</v>
      </c>
      <c r="C25" s="7" t="s">
        <v>5</v>
      </c>
      <c r="D25" s="17">
        <v>7441.1</v>
      </c>
      <c r="E25" s="16">
        <v>8468.4</v>
      </c>
      <c r="F25" s="25">
        <v>8394.2999999999993</v>
      </c>
      <c r="G25" s="16">
        <v>9580.4</v>
      </c>
      <c r="H25" s="17">
        <f t="shared" si="1"/>
        <v>1112</v>
      </c>
      <c r="I25" s="18">
        <f>H25/H8*100</f>
        <v>9.3066799616049259E-2</v>
      </c>
      <c r="J25" s="17">
        <f t="shared" si="0"/>
        <v>1186.1000000000004</v>
      </c>
      <c r="K25" s="19">
        <f>J25/J8*100</f>
        <v>1.0377994905936538</v>
      </c>
      <c r="L25" s="16">
        <v>9490.2999999999993</v>
      </c>
      <c r="M25" s="17">
        <f t="shared" si="4"/>
        <v>-90.100000000000364</v>
      </c>
      <c r="N25" s="19">
        <f t="shared" si="5"/>
        <v>1.191198143052985E-2</v>
      </c>
      <c r="O25" s="16">
        <v>9530.4</v>
      </c>
      <c r="P25" s="17">
        <f t="shared" si="3"/>
        <v>40.100000000000364</v>
      </c>
      <c r="Q25" s="19">
        <f t="shared" si="6"/>
        <v>-1.2257782698552532E-2</v>
      </c>
    </row>
    <row r="26" spans="1:17" x14ac:dyDescent="0.3">
      <c r="A26" s="3" t="s">
        <v>27</v>
      </c>
      <c r="B26" s="7" t="s">
        <v>9</v>
      </c>
      <c r="C26" s="7" t="s">
        <v>11</v>
      </c>
      <c r="D26" s="17">
        <v>14619.3</v>
      </c>
      <c r="E26" s="16">
        <v>56112.800000000003</v>
      </c>
      <c r="F26" s="25">
        <v>20302.099999999999</v>
      </c>
      <c r="G26" s="16">
        <v>18361.5</v>
      </c>
      <c r="H26" s="17">
        <f t="shared" si="1"/>
        <v>-37751.300000000003</v>
      </c>
      <c r="I26" s="18">
        <f>H26/H8*100</f>
        <v>-3.1595257844832378</v>
      </c>
      <c r="J26" s="17">
        <f t="shared" si="0"/>
        <v>-1940.5999999999985</v>
      </c>
      <c r="K26" s="19">
        <f>J26/J8*100</f>
        <v>-1.6979628121119996</v>
      </c>
      <c r="L26" s="16">
        <v>16034.1</v>
      </c>
      <c r="M26" s="17">
        <f t="shared" si="4"/>
        <v>-2327.3999999999996</v>
      </c>
      <c r="N26" s="19">
        <f t="shared" si="5"/>
        <v>0.30770194873934581</v>
      </c>
      <c r="O26" s="16">
        <v>18281.599999999999</v>
      </c>
      <c r="P26" s="17">
        <f t="shared" si="3"/>
        <v>2247.4999999999982</v>
      </c>
      <c r="Q26" s="19">
        <f t="shared" si="6"/>
        <v>-0.6870166238153752</v>
      </c>
    </row>
    <row r="27" spans="1:17" x14ac:dyDescent="0.3">
      <c r="A27" s="3" t="s">
        <v>28</v>
      </c>
      <c r="B27" s="7" t="s">
        <v>9</v>
      </c>
      <c r="C27" s="7" t="s">
        <v>33</v>
      </c>
      <c r="D27" s="17">
        <v>26998.3</v>
      </c>
      <c r="E27" s="16">
        <v>22200</v>
      </c>
      <c r="F27" s="25">
        <v>28584.5</v>
      </c>
      <c r="G27" s="16">
        <v>14899.3</v>
      </c>
      <c r="H27" s="17">
        <f t="shared" si="1"/>
        <v>-7300.7000000000007</v>
      </c>
      <c r="I27" s="18">
        <f>H27/H8*100</f>
        <v>-0.61101869060871483</v>
      </c>
      <c r="J27" s="17">
        <f t="shared" si="0"/>
        <v>-13685.2</v>
      </c>
      <c r="K27" s="19">
        <f>J27/J8*100</f>
        <v>-11.974111448168172</v>
      </c>
      <c r="L27" s="16">
        <v>10000</v>
      </c>
      <c r="M27" s="17">
        <f t="shared" si="4"/>
        <v>-4899.2999999999993</v>
      </c>
      <c r="N27" s="19">
        <f>M27/$M$8*100</f>
        <v>0.64772886373578964</v>
      </c>
      <c r="O27" s="16">
        <v>10000</v>
      </c>
      <c r="P27" s="17">
        <f t="shared" si="3"/>
        <v>0</v>
      </c>
      <c r="Q27" s="19">
        <f t="shared" si="6"/>
        <v>0</v>
      </c>
    </row>
    <row r="28" spans="1:17" x14ac:dyDescent="0.3">
      <c r="A28" s="3" t="s">
        <v>29</v>
      </c>
      <c r="B28" s="7" t="s">
        <v>9</v>
      </c>
      <c r="C28" s="7" t="s">
        <v>34</v>
      </c>
      <c r="D28" s="17">
        <v>20004.2</v>
      </c>
      <c r="E28" s="16">
        <v>21400</v>
      </c>
      <c r="F28" s="25">
        <v>21536.7</v>
      </c>
      <c r="G28" s="16">
        <v>26700</v>
      </c>
      <c r="H28" s="17">
        <f t="shared" si="1"/>
        <v>5300</v>
      </c>
      <c r="I28" s="18">
        <f>H28/H8*100</f>
        <v>0.44357377514843621</v>
      </c>
      <c r="J28" s="17">
        <f t="shared" si="0"/>
        <v>5163.2999999999993</v>
      </c>
      <c r="K28" s="19">
        <f>J28/J8*100</f>
        <v>4.5177220384303274</v>
      </c>
      <c r="L28" s="16">
        <v>27768</v>
      </c>
      <c r="M28" s="17">
        <f t="shared" si="4"/>
        <v>1068</v>
      </c>
      <c r="N28" s="19">
        <f>M28/$M$8*100</f>
        <v>-0.14119862561382718</v>
      </c>
      <c r="O28" s="16">
        <v>28000</v>
      </c>
      <c r="P28" s="17">
        <f t="shared" si="3"/>
        <v>232</v>
      </c>
      <c r="Q28" s="19">
        <f t="shared" si="6"/>
        <v>-7.0917845039006527E-2</v>
      </c>
    </row>
    <row r="29" spans="1:17" x14ac:dyDescent="0.3">
      <c r="A29" s="3" t="s">
        <v>30</v>
      </c>
      <c r="B29" s="7" t="s">
        <v>9</v>
      </c>
      <c r="C29" s="7" t="s">
        <v>23</v>
      </c>
      <c r="D29" s="17">
        <v>164821</v>
      </c>
      <c r="E29" s="16">
        <v>289081.59999999998</v>
      </c>
      <c r="F29" s="25">
        <v>328387.90000000002</v>
      </c>
      <c r="G29" s="16">
        <v>454337.1</v>
      </c>
      <c r="H29" s="17">
        <f t="shared" si="1"/>
        <v>165255.5</v>
      </c>
      <c r="I29" s="18">
        <f>H29/H8*100</f>
        <v>13.830755848875926</v>
      </c>
      <c r="J29" s="17">
        <f t="shared" si="0"/>
        <v>125949.19999999995</v>
      </c>
      <c r="K29" s="19">
        <f>J29/J8*100</f>
        <v>110.20151386955412</v>
      </c>
      <c r="L29" s="16">
        <v>210643.4</v>
      </c>
      <c r="M29" s="17">
        <f t="shared" si="4"/>
        <v>-243693.69999999998</v>
      </c>
      <c r="N29" s="19">
        <f t="shared" si="5"/>
        <v>32.218366583097669</v>
      </c>
      <c r="O29" s="16">
        <v>138000</v>
      </c>
      <c r="P29" s="17">
        <f t="shared" si="3"/>
        <v>-72643.399999999994</v>
      </c>
      <c r="Q29" s="19">
        <f t="shared" si="6"/>
        <v>22.205661139252442</v>
      </c>
    </row>
    <row r="30" spans="1:17" x14ac:dyDescent="0.3">
      <c r="A30" s="3" t="s">
        <v>31</v>
      </c>
      <c r="B30" s="7" t="s">
        <v>9</v>
      </c>
      <c r="C30" s="7" t="s">
        <v>35</v>
      </c>
      <c r="D30" s="17">
        <v>8730.2000000000007</v>
      </c>
      <c r="E30" s="16">
        <v>11953.3</v>
      </c>
      <c r="F30" s="25">
        <v>12844.2</v>
      </c>
      <c r="G30" s="16">
        <v>14629.9</v>
      </c>
      <c r="H30" s="17">
        <f t="shared" si="1"/>
        <v>2676.6000000000004</v>
      </c>
      <c r="I30" s="18">
        <f>H30/H8*100</f>
        <v>0.22401312576647253</v>
      </c>
      <c r="J30" s="17">
        <f t="shared" si="0"/>
        <v>1785.6999999999989</v>
      </c>
      <c r="K30" s="19">
        <f>J30/J8*100</f>
        <v>1.5624302759911357</v>
      </c>
      <c r="L30" s="16">
        <v>10200</v>
      </c>
      <c r="M30" s="17">
        <f t="shared" si="4"/>
        <v>-4429.8999999999996</v>
      </c>
      <c r="N30" s="19">
        <f t="shared" si="5"/>
        <v>0.58567021686019938</v>
      </c>
      <c r="O30" s="16">
        <v>10200</v>
      </c>
      <c r="P30" s="17">
        <f t="shared" si="3"/>
        <v>0</v>
      </c>
      <c r="Q30" s="19">
        <f t="shared" si="6"/>
        <v>0</v>
      </c>
    </row>
    <row r="31" spans="1:17" x14ac:dyDescent="0.3">
      <c r="A31" s="3" t="s">
        <v>32</v>
      </c>
      <c r="B31" s="7" t="s">
        <v>9</v>
      </c>
      <c r="C31" s="7" t="s">
        <v>36</v>
      </c>
      <c r="D31" s="17">
        <v>6606</v>
      </c>
      <c r="E31" s="16">
        <v>11697.7</v>
      </c>
      <c r="F31" s="25">
        <v>14087</v>
      </c>
      <c r="G31" s="16">
        <v>19632.099999999999</v>
      </c>
      <c r="H31" s="17">
        <f t="shared" si="1"/>
        <v>7934.3999999999978</v>
      </c>
      <c r="I31" s="18">
        <f>H31/H8*100</f>
        <v>0.66405504934674553</v>
      </c>
      <c r="J31" s="17">
        <f t="shared" si="0"/>
        <v>5545.0999999999985</v>
      </c>
      <c r="K31" s="19">
        <f>J31/J8*100</f>
        <v>4.8517848033815589</v>
      </c>
      <c r="L31" s="16">
        <v>10708.1</v>
      </c>
      <c r="M31" s="17">
        <f t="shared" si="4"/>
        <v>-8923.9999999999982</v>
      </c>
      <c r="N31" s="19">
        <f t="shared" si="5"/>
        <v>1.179828216271342</v>
      </c>
      <c r="O31" s="16">
        <v>9309.2999999999993</v>
      </c>
      <c r="P31" s="17">
        <f t="shared" si="3"/>
        <v>-1398.8000000000011</v>
      </c>
      <c r="Q31" s="19">
        <f t="shared" si="6"/>
        <v>0.42758569672656205</v>
      </c>
    </row>
    <row r="32" spans="1:17" x14ac:dyDescent="0.3">
      <c r="A32" s="4" t="s">
        <v>37</v>
      </c>
      <c r="B32" s="6" t="s">
        <v>11</v>
      </c>
      <c r="C32" s="6"/>
      <c r="D32" s="12">
        <f>SUM(D33:D36)</f>
        <v>600027.69999999995</v>
      </c>
      <c r="E32" s="13">
        <f>SUM(E33:E36)</f>
        <v>299629.90000000002</v>
      </c>
      <c r="F32" s="13">
        <f>SUM(F33:F36)</f>
        <v>1164635</v>
      </c>
      <c r="G32" s="12">
        <f>SUM(G33:G36)</f>
        <v>545474.1</v>
      </c>
      <c r="H32" s="13">
        <f t="shared" si="1"/>
        <v>245844.19999999995</v>
      </c>
      <c r="I32" s="14">
        <f>H32/H8*100</f>
        <v>20.575479224971165</v>
      </c>
      <c r="J32" s="13">
        <f t="shared" si="0"/>
        <v>-619160.9</v>
      </c>
      <c r="K32" s="14">
        <f>J32/J8*100</f>
        <v>-541.74594605472407</v>
      </c>
      <c r="L32" s="13">
        <f t="shared" ref="L32" si="11">SUM(L33:L36)</f>
        <v>297529</v>
      </c>
      <c r="M32" s="13">
        <f t="shared" si="4"/>
        <v>-247945.09999999998</v>
      </c>
      <c r="N32" s="14">
        <f t="shared" si="5"/>
        <v>32.780437591463425</v>
      </c>
      <c r="O32" s="13">
        <f t="shared" ref="O32" si="12">SUM(O33:O36)</f>
        <v>270111.09999999998</v>
      </c>
      <c r="P32" s="13">
        <f t="shared" si="3"/>
        <v>-27417.900000000023</v>
      </c>
      <c r="Q32" s="14">
        <f t="shared" si="6"/>
        <v>8.381113721961114</v>
      </c>
    </row>
    <row r="33" spans="1:17" x14ac:dyDescent="0.3">
      <c r="A33" s="3" t="s">
        <v>38</v>
      </c>
      <c r="B33" s="7" t="s">
        <v>11</v>
      </c>
      <c r="C33" s="7" t="s">
        <v>5</v>
      </c>
      <c r="D33" s="17">
        <v>172192.1</v>
      </c>
      <c r="E33" s="16">
        <v>1940</v>
      </c>
      <c r="F33" s="27">
        <v>754979.1</v>
      </c>
      <c r="G33" s="16">
        <v>36828.6</v>
      </c>
      <c r="H33" s="17">
        <f t="shared" si="1"/>
        <v>34888.6</v>
      </c>
      <c r="I33" s="18">
        <f>H33/H8*100</f>
        <v>2.9199373606874963</v>
      </c>
      <c r="J33" s="17">
        <f t="shared" si="0"/>
        <v>-718150.5</v>
      </c>
      <c r="K33" s="19">
        <f>J33/J8*100</f>
        <v>-628.35867386356767</v>
      </c>
      <c r="L33" s="16">
        <v>58814.2</v>
      </c>
      <c r="M33" s="17">
        <f t="shared" si="4"/>
        <v>21985.599999999999</v>
      </c>
      <c r="N33" s="19">
        <f t="shared" si="5"/>
        <v>-2.9066821191904109</v>
      </c>
      <c r="O33" s="16">
        <v>58814.2</v>
      </c>
      <c r="P33" s="17">
        <f t="shared" si="3"/>
        <v>0</v>
      </c>
      <c r="Q33" s="19">
        <f t="shared" si="6"/>
        <v>0</v>
      </c>
    </row>
    <row r="34" spans="1:17" x14ac:dyDescent="0.3">
      <c r="A34" s="3" t="s">
        <v>39</v>
      </c>
      <c r="B34" s="7" t="s">
        <v>11</v>
      </c>
      <c r="C34" s="7" t="s">
        <v>6</v>
      </c>
      <c r="D34" s="17">
        <v>239645.8</v>
      </c>
      <c r="E34" s="16">
        <v>96192.4</v>
      </c>
      <c r="F34" s="27">
        <v>126939.8</v>
      </c>
      <c r="G34" s="16">
        <v>269222.40000000002</v>
      </c>
      <c r="H34" s="17">
        <f t="shared" si="1"/>
        <v>173030.00000000003</v>
      </c>
      <c r="I34" s="18">
        <f>H34/H8*100</f>
        <v>14.481428361119608</v>
      </c>
      <c r="J34" s="17">
        <f t="shared" si="0"/>
        <v>142282.60000000003</v>
      </c>
      <c r="K34" s="19">
        <f>J34/J8*100</f>
        <v>124.49271545429612</v>
      </c>
      <c r="L34" s="16">
        <v>76193.7</v>
      </c>
      <c r="M34" s="17">
        <f t="shared" si="4"/>
        <v>-193028.7</v>
      </c>
      <c r="N34" s="19">
        <f t="shared" si="5"/>
        <v>25.520025415752588</v>
      </c>
      <c r="O34" s="16">
        <v>45887.8</v>
      </c>
      <c r="P34" s="17">
        <f t="shared" si="3"/>
        <v>-30305.899999999994</v>
      </c>
      <c r="Q34" s="19">
        <f t="shared" si="6"/>
        <v>9.2639186205501183</v>
      </c>
    </row>
    <row r="35" spans="1:17" x14ac:dyDescent="0.3">
      <c r="A35" s="3" t="s">
        <v>40</v>
      </c>
      <c r="B35" s="7" t="s">
        <v>11</v>
      </c>
      <c r="C35" s="7" t="s">
        <v>8</v>
      </c>
      <c r="D35" s="17">
        <v>146110.1</v>
      </c>
      <c r="E35" s="16">
        <v>156588.70000000001</v>
      </c>
      <c r="F35" s="27">
        <v>234356.2</v>
      </c>
      <c r="G35" s="16">
        <v>185714</v>
      </c>
      <c r="H35" s="17">
        <f t="shared" si="1"/>
        <v>29125.299999999988</v>
      </c>
      <c r="I35" s="18">
        <f>H35/H8*100</f>
        <v>2.4375885421378762</v>
      </c>
      <c r="J35" s="17">
        <f t="shared" si="0"/>
        <v>-48642.200000000012</v>
      </c>
      <c r="K35" s="19">
        <f>J35/J8*100</f>
        <v>-42.560366226586822</v>
      </c>
      <c r="L35" s="16">
        <v>109512</v>
      </c>
      <c r="M35" s="17">
        <f t="shared" si="4"/>
        <v>-76202</v>
      </c>
      <c r="N35" s="19">
        <f t="shared" si="5"/>
        <v>10.074548379236759</v>
      </c>
      <c r="O35" s="16">
        <v>112400</v>
      </c>
      <c r="P35" s="17">
        <f t="shared" si="3"/>
        <v>2888</v>
      </c>
      <c r="Q35" s="19">
        <f t="shared" si="6"/>
        <v>-0.88280489858901223</v>
      </c>
    </row>
    <row r="36" spans="1:17" ht="31.2" x14ac:dyDescent="0.3">
      <c r="A36" s="3" t="s">
        <v>41</v>
      </c>
      <c r="B36" s="7" t="s">
        <v>11</v>
      </c>
      <c r="C36" s="7" t="s">
        <v>11</v>
      </c>
      <c r="D36" s="17">
        <v>42079.7</v>
      </c>
      <c r="E36" s="16">
        <v>44908.800000000003</v>
      </c>
      <c r="F36" s="27">
        <v>48359.9</v>
      </c>
      <c r="G36" s="16">
        <v>53709.1</v>
      </c>
      <c r="H36" s="17">
        <f t="shared" si="1"/>
        <v>8800.2999999999956</v>
      </c>
      <c r="I36" s="18">
        <f>H36/H8*100</f>
        <v>0.73652496102618514</v>
      </c>
      <c r="J36" s="17">
        <f t="shared" si="0"/>
        <v>5349.1999999999971</v>
      </c>
      <c r="K36" s="19">
        <f>J36/J8*100</f>
        <v>4.6803785811344483</v>
      </c>
      <c r="L36" s="16">
        <v>53009.1</v>
      </c>
      <c r="M36" s="17">
        <f t="shared" si="4"/>
        <v>-700</v>
      </c>
      <c r="N36" s="19">
        <f t="shared" si="5"/>
        <v>9.2545915664493467E-2</v>
      </c>
      <c r="O36" s="16">
        <v>53009.1</v>
      </c>
      <c r="P36" s="17">
        <f t="shared" si="3"/>
        <v>0</v>
      </c>
      <c r="Q36" s="19">
        <f t="shared" si="6"/>
        <v>0</v>
      </c>
    </row>
    <row r="37" spans="1:17" x14ac:dyDescent="0.3">
      <c r="A37" s="4" t="s">
        <v>42</v>
      </c>
      <c r="B37" s="6" t="s">
        <v>13</v>
      </c>
      <c r="C37" s="6"/>
      <c r="D37" s="12">
        <f>SUM(D38:D39)</f>
        <v>2945</v>
      </c>
      <c r="E37" s="13">
        <f>SUM(E38:E39)</f>
        <v>1213.0999999999999</v>
      </c>
      <c r="F37" s="13">
        <f>SUM(F38:F39)</f>
        <v>5418.5</v>
      </c>
      <c r="G37" s="12">
        <f>SUM(G38:G39)</f>
        <v>11768.7</v>
      </c>
      <c r="H37" s="13">
        <f t="shared" si="1"/>
        <v>10555.6</v>
      </c>
      <c r="I37" s="14">
        <f>H37/H8*100</f>
        <v>0.88343157376544035</v>
      </c>
      <c r="J37" s="13">
        <f t="shared" si="0"/>
        <v>6350.2000000000007</v>
      </c>
      <c r="K37" s="14">
        <f>J37/J8*100</f>
        <v>5.5562215033874205</v>
      </c>
      <c r="L37" s="13">
        <f t="shared" ref="L37" si="13">SUM(L38:L39)</f>
        <v>1768.8</v>
      </c>
      <c r="M37" s="13">
        <f t="shared" si="4"/>
        <v>-9999.9000000000015</v>
      </c>
      <c r="N37" s="14">
        <f t="shared" si="5"/>
        <v>1.3220712886476689</v>
      </c>
      <c r="O37" s="13">
        <f t="shared" ref="O37" si="14">SUM(O38:O39)</f>
        <v>1768.8</v>
      </c>
      <c r="P37" s="13">
        <f t="shared" si="3"/>
        <v>0</v>
      </c>
      <c r="Q37" s="14">
        <f t="shared" si="6"/>
        <v>0</v>
      </c>
    </row>
    <row r="38" spans="1:17" ht="31.2" x14ac:dyDescent="0.3">
      <c r="A38" s="3" t="s">
        <v>43</v>
      </c>
      <c r="B38" s="7" t="s">
        <v>13</v>
      </c>
      <c r="C38" s="7" t="s">
        <v>8</v>
      </c>
      <c r="D38" s="28">
        <v>1650</v>
      </c>
      <c r="E38" s="29">
        <v>1110</v>
      </c>
      <c r="F38" s="16">
        <v>5304.4</v>
      </c>
      <c r="G38" s="16">
        <v>11650</v>
      </c>
      <c r="H38" s="17">
        <f t="shared" si="1"/>
        <v>10540</v>
      </c>
      <c r="I38" s="18">
        <f>H38/H8*100</f>
        <v>0.88212596038953173</v>
      </c>
      <c r="J38" s="17">
        <f t="shared" si="0"/>
        <v>6345.6</v>
      </c>
      <c r="K38" s="19">
        <f>J38/J8*100</f>
        <v>5.5521966507976463</v>
      </c>
      <c r="L38" s="16">
        <v>1650</v>
      </c>
      <c r="M38" s="17">
        <f t="shared" si="4"/>
        <v>-10000</v>
      </c>
      <c r="N38" s="19">
        <f t="shared" si="5"/>
        <v>1.3220845094927638</v>
      </c>
      <c r="O38" s="16">
        <v>1650</v>
      </c>
      <c r="P38" s="17">
        <f t="shared" si="3"/>
        <v>0</v>
      </c>
      <c r="Q38" s="19">
        <f t="shared" si="6"/>
        <v>0</v>
      </c>
    </row>
    <row r="39" spans="1:17" x14ac:dyDescent="0.3">
      <c r="A39" s="3" t="s">
        <v>44</v>
      </c>
      <c r="B39" s="7" t="s">
        <v>13</v>
      </c>
      <c r="C39" s="7" t="s">
        <v>11</v>
      </c>
      <c r="D39" s="28">
        <v>1295</v>
      </c>
      <c r="E39" s="29">
        <v>103.1</v>
      </c>
      <c r="F39" s="16">
        <v>114.1</v>
      </c>
      <c r="G39" s="16">
        <v>118.7</v>
      </c>
      <c r="H39" s="17">
        <f t="shared" si="1"/>
        <v>15.600000000000009</v>
      </c>
      <c r="I39" s="18">
        <f>H39/H8*100</f>
        <v>1.3056133759086054E-3</v>
      </c>
      <c r="J39" s="17">
        <f t="shared" si="0"/>
        <v>4.6000000000000085</v>
      </c>
      <c r="K39" s="19">
        <f>J39/J8*100</f>
        <v>4.0248525897738936E-3</v>
      </c>
      <c r="L39" s="16">
        <v>118.8</v>
      </c>
      <c r="M39" s="17">
        <f t="shared" si="4"/>
        <v>9.9999999999994316E-2</v>
      </c>
      <c r="N39" s="19">
        <f t="shared" si="5"/>
        <v>-1.3220845094926884E-5</v>
      </c>
      <c r="O39" s="16">
        <v>118.8</v>
      </c>
      <c r="P39" s="17">
        <f t="shared" si="3"/>
        <v>0</v>
      </c>
      <c r="Q39" s="19">
        <f t="shared" si="6"/>
        <v>0</v>
      </c>
    </row>
    <row r="40" spans="1:17" x14ac:dyDescent="0.3">
      <c r="A40" s="4" t="s">
        <v>45</v>
      </c>
      <c r="B40" s="6" t="s">
        <v>33</v>
      </c>
      <c r="C40" s="6"/>
      <c r="D40" s="12">
        <f>SUM(D41:D46)</f>
        <v>2007067.3</v>
      </c>
      <c r="E40" s="13">
        <f>SUM(E41:E46)</f>
        <v>2109751.1</v>
      </c>
      <c r="F40" s="13">
        <f>SUM(F41:F46)</f>
        <v>2215756</v>
      </c>
      <c r="G40" s="12">
        <f>SUM(G41:G46)</f>
        <v>2698303.2</v>
      </c>
      <c r="H40" s="13">
        <f t="shared" ref="H40:H67" si="15">G40-E40</f>
        <v>588552.10000000009</v>
      </c>
      <c r="I40" s="14">
        <f>H40/H8*100</f>
        <v>49.257788088403771</v>
      </c>
      <c r="J40" s="13">
        <f t="shared" ref="J40:J67" si="16">G40-F40</f>
        <v>482547.20000000019</v>
      </c>
      <c r="K40" s="14">
        <f>J40/J8*100</f>
        <v>422.21333643655174</v>
      </c>
      <c r="L40" s="13">
        <f t="shared" ref="L40" si="17">SUM(L41:L46)</f>
        <v>2456286</v>
      </c>
      <c r="M40" s="13">
        <f t="shared" si="4"/>
        <v>-242017.20000000019</v>
      </c>
      <c r="N40" s="14">
        <f t="shared" si="5"/>
        <v>31.996719115081234</v>
      </c>
      <c r="O40" s="13">
        <f t="shared" ref="O40" si="18">SUM(O41:O46)</f>
        <v>2157380.5</v>
      </c>
      <c r="P40" s="13">
        <f t="shared" si="3"/>
        <v>-298905.5</v>
      </c>
      <c r="Q40" s="14">
        <f t="shared" si="6"/>
        <v>91.3695428030464</v>
      </c>
    </row>
    <row r="41" spans="1:17" x14ac:dyDescent="0.3">
      <c r="A41" s="3" t="s">
        <v>46</v>
      </c>
      <c r="B41" s="7" t="s">
        <v>33</v>
      </c>
      <c r="C41" s="7" t="s">
        <v>5</v>
      </c>
      <c r="D41" s="17">
        <v>421630.9</v>
      </c>
      <c r="E41" s="16">
        <v>419942.40000000002</v>
      </c>
      <c r="F41" s="27">
        <v>453092.9</v>
      </c>
      <c r="G41" s="16">
        <v>518632.6</v>
      </c>
      <c r="H41" s="17">
        <f t="shared" si="15"/>
        <v>98690.199999999953</v>
      </c>
      <c r="I41" s="18">
        <f>H41/H8*100</f>
        <v>8.2596952045573921</v>
      </c>
      <c r="J41" s="17">
        <f t="shared" si="16"/>
        <v>65539.699999999953</v>
      </c>
      <c r="K41" s="19">
        <f>J41/J8*100</f>
        <v>57.345137234348563</v>
      </c>
      <c r="L41" s="16">
        <v>499593.8</v>
      </c>
      <c r="M41" s="17">
        <f t="shared" si="4"/>
        <v>-19038.799999999988</v>
      </c>
      <c r="N41" s="19">
        <f t="shared" si="5"/>
        <v>2.5170902559330814</v>
      </c>
      <c r="O41" s="16">
        <v>499584.1</v>
      </c>
      <c r="P41" s="17">
        <f t="shared" si="3"/>
        <v>-9.7000000000116415</v>
      </c>
      <c r="Q41" s="19">
        <f t="shared" si="6"/>
        <v>2.9650995555137454E-3</v>
      </c>
    </row>
    <row r="42" spans="1:17" x14ac:dyDescent="0.3">
      <c r="A42" s="3" t="s">
        <v>47</v>
      </c>
      <c r="B42" s="7" t="s">
        <v>33</v>
      </c>
      <c r="C42" s="7" t="s">
        <v>6</v>
      </c>
      <c r="D42" s="17">
        <v>1266807.3</v>
      </c>
      <c r="E42" s="16">
        <v>1373216.4</v>
      </c>
      <c r="F42" s="27">
        <v>1429415</v>
      </c>
      <c r="G42" s="16">
        <v>1848985.4</v>
      </c>
      <c r="H42" s="17">
        <f t="shared" si="15"/>
        <v>475769</v>
      </c>
      <c r="I42" s="18">
        <f>H42/H8*100</f>
        <v>39.818613477093649</v>
      </c>
      <c r="J42" s="17">
        <f t="shared" si="16"/>
        <v>419570.39999999991</v>
      </c>
      <c r="K42" s="19">
        <f>J42/J8*100</f>
        <v>367.110654572275</v>
      </c>
      <c r="L42" s="16">
        <v>1642937.5</v>
      </c>
      <c r="M42" s="17">
        <f t="shared" si="4"/>
        <v>-206047.89999999991</v>
      </c>
      <c r="N42" s="19">
        <f t="shared" si="5"/>
        <v>27.241273680351391</v>
      </c>
      <c r="O42" s="16">
        <v>1344061.5</v>
      </c>
      <c r="P42" s="17">
        <f t="shared" si="3"/>
        <v>-298876</v>
      </c>
      <c r="Q42" s="19">
        <f t="shared" si="6"/>
        <v>91.360525232233243</v>
      </c>
    </row>
    <row r="43" spans="1:17" x14ac:dyDescent="0.3">
      <c r="A43" s="3" t="s">
        <v>70</v>
      </c>
      <c r="B43" s="7" t="s">
        <v>33</v>
      </c>
      <c r="C43" s="7" t="s">
        <v>8</v>
      </c>
      <c r="D43" s="17">
        <v>146882.20000000001</v>
      </c>
      <c r="E43" s="16">
        <v>150186.29999999999</v>
      </c>
      <c r="F43" s="27">
        <v>157193.1</v>
      </c>
      <c r="G43" s="16">
        <v>136095.70000000001</v>
      </c>
      <c r="H43" s="17">
        <f t="shared" si="15"/>
        <v>-14090.599999999977</v>
      </c>
      <c r="I43" s="18">
        <f>H43/H8*100</f>
        <v>-1.179286912472933</v>
      </c>
      <c r="J43" s="17">
        <f t="shared" si="16"/>
        <v>-21097.399999999994</v>
      </c>
      <c r="K43" s="19">
        <f>J43/J8*100</f>
        <v>-18.459548919020776</v>
      </c>
      <c r="L43" s="16">
        <v>125918.1</v>
      </c>
      <c r="M43" s="17">
        <f t="shared" si="4"/>
        <v>-10177.600000000006</v>
      </c>
      <c r="N43" s="19">
        <f t="shared" si="5"/>
        <v>1.345564730381356</v>
      </c>
      <c r="O43" s="16">
        <v>125898.3</v>
      </c>
      <c r="P43" s="17">
        <f t="shared" si="3"/>
        <v>-19.80000000000291</v>
      </c>
      <c r="Q43" s="19">
        <f t="shared" si="6"/>
        <v>6.0524712576402392E-3</v>
      </c>
    </row>
    <row r="44" spans="1:17" ht="31.2" x14ac:dyDescent="0.3">
      <c r="A44" s="3" t="s">
        <v>90</v>
      </c>
      <c r="B44" s="7" t="s">
        <v>33</v>
      </c>
      <c r="C44" s="7" t="s">
        <v>11</v>
      </c>
      <c r="D44" s="17">
        <v>0</v>
      </c>
      <c r="E44" s="16">
        <v>0</v>
      </c>
      <c r="F44" s="27">
        <v>0</v>
      </c>
      <c r="G44" s="16">
        <v>466.6</v>
      </c>
      <c r="H44" s="17">
        <f t="shared" si="15"/>
        <v>466.6</v>
      </c>
      <c r="I44" s="18">
        <f>H44/H9*100</f>
        <v>0.61662155876009628</v>
      </c>
      <c r="J44" s="17">
        <f t="shared" si="16"/>
        <v>466.6</v>
      </c>
      <c r="K44" s="19">
        <f>J44/J9*100</f>
        <v>2.9920805412164548</v>
      </c>
      <c r="L44" s="16">
        <v>466.6</v>
      </c>
      <c r="M44" s="17">
        <f t="shared" si="4"/>
        <v>0</v>
      </c>
      <c r="N44" s="19">
        <f t="shared" si="5"/>
        <v>0</v>
      </c>
      <c r="O44" s="16">
        <v>466.6</v>
      </c>
      <c r="P44" s="17">
        <f t="shared" si="3"/>
        <v>0</v>
      </c>
      <c r="Q44" s="19">
        <f t="shared" si="6"/>
        <v>0</v>
      </c>
    </row>
    <row r="45" spans="1:17" x14ac:dyDescent="0.3">
      <c r="A45" s="3" t="s">
        <v>72</v>
      </c>
      <c r="B45" s="7" t="s">
        <v>33</v>
      </c>
      <c r="C45" s="7" t="s">
        <v>33</v>
      </c>
      <c r="D45" s="17">
        <v>65090.9</v>
      </c>
      <c r="E45" s="16">
        <v>40683.599999999999</v>
      </c>
      <c r="F45" s="27">
        <v>44156.1</v>
      </c>
      <c r="G45" s="16">
        <v>53752.9</v>
      </c>
      <c r="H45" s="17">
        <f t="shared" si="15"/>
        <v>13069.300000000003</v>
      </c>
      <c r="I45" s="18">
        <f>H45/H8*100</f>
        <v>1.0938110829334828</v>
      </c>
      <c r="J45" s="17">
        <f t="shared" si="16"/>
        <v>9596.8000000000029</v>
      </c>
      <c r="K45" s="19">
        <f>J45/J8*100</f>
        <v>8.3968924638134883</v>
      </c>
      <c r="L45" s="16">
        <v>48792.9</v>
      </c>
      <c r="M45" s="17">
        <f t="shared" si="4"/>
        <v>-4960</v>
      </c>
      <c r="N45" s="19">
        <f t="shared" si="5"/>
        <v>0.65575391670841077</v>
      </c>
      <c r="O45" s="16">
        <v>48792.9</v>
      </c>
      <c r="P45" s="17">
        <f t="shared" si="3"/>
        <v>0</v>
      </c>
      <c r="Q45" s="19">
        <f t="shared" si="6"/>
        <v>0</v>
      </c>
    </row>
    <row r="46" spans="1:17" x14ac:dyDescent="0.3">
      <c r="A46" s="3" t="s">
        <v>48</v>
      </c>
      <c r="B46" s="7" t="s">
        <v>33</v>
      </c>
      <c r="C46" s="7" t="s">
        <v>23</v>
      </c>
      <c r="D46" s="17">
        <v>106656</v>
      </c>
      <c r="E46" s="16">
        <v>125722.4</v>
      </c>
      <c r="F46" s="27">
        <v>131898.9</v>
      </c>
      <c r="G46" s="16">
        <v>140370</v>
      </c>
      <c r="H46" s="17">
        <f t="shared" si="15"/>
        <v>14647.600000000006</v>
      </c>
      <c r="I46" s="18">
        <f>H46/H8*100</f>
        <v>1.2259040054460824</v>
      </c>
      <c r="J46" s="17">
        <f t="shared" si="16"/>
        <v>8471.1000000000058</v>
      </c>
      <c r="K46" s="19">
        <f>J46/J8*100</f>
        <v>7.411941037659477</v>
      </c>
      <c r="L46" s="16">
        <v>138577.1</v>
      </c>
      <c r="M46" s="17">
        <f t="shared" si="4"/>
        <v>-1792.8999999999942</v>
      </c>
      <c r="N46" s="19">
        <f t="shared" si="5"/>
        <v>0.23703653170695688</v>
      </c>
      <c r="O46" s="16">
        <v>138577.1</v>
      </c>
      <c r="P46" s="17">
        <f t="shared" si="3"/>
        <v>0</v>
      </c>
      <c r="Q46" s="19">
        <f t="shared" si="6"/>
        <v>0</v>
      </c>
    </row>
    <row r="47" spans="1:17" x14ac:dyDescent="0.3">
      <c r="A47" s="4" t="s">
        <v>49</v>
      </c>
      <c r="B47" s="6" t="s">
        <v>34</v>
      </c>
      <c r="C47" s="6"/>
      <c r="D47" s="12">
        <f>SUM(D48:D49)</f>
        <v>203213.4</v>
      </c>
      <c r="E47" s="13">
        <f>SUM(E48:E49)</f>
        <v>197895.7</v>
      </c>
      <c r="F47" s="13">
        <f>SUM(F48:F49)</f>
        <v>214373.6</v>
      </c>
      <c r="G47" s="12">
        <f>SUM(G48:G49)</f>
        <v>235849.2</v>
      </c>
      <c r="H47" s="13">
        <f t="shared" si="15"/>
        <v>37953.5</v>
      </c>
      <c r="I47" s="14">
        <f>H47/H8*100</f>
        <v>3.1764485424709763</v>
      </c>
      <c r="J47" s="13">
        <f t="shared" si="16"/>
        <v>21475.600000000006</v>
      </c>
      <c r="K47" s="14">
        <f>J47/J8*100</f>
        <v>18.790461799336544</v>
      </c>
      <c r="L47" s="13">
        <f t="shared" ref="L47" si="19">SUM(L48:L49)</f>
        <v>206424.7</v>
      </c>
      <c r="M47" s="13">
        <f t="shared" si="4"/>
        <v>-29424.5</v>
      </c>
      <c r="N47" s="14">
        <f t="shared" si="5"/>
        <v>3.8901675649569825</v>
      </c>
      <c r="O47" s="13">
        <f t="shared" ref="O47" si="20">SUM(O48:O49)</f>
        <v>207339.69999999998</v>
      </c>
      <c r="P47" s="13">
        <f t="shared" si="3"/>
        <v>914.9999999999709</v>
      </c>
      <c r="Q47" s="14">
        <f t="shared" si="6"/>
        <v>-0.27969753539090048</v>
      </c>
    </row>
    <row r="48" spans="1:17" x14ac:dyDescent="0.3">
      <c r="A48" s="3" t="s">
        <v>50</v>
      </c>
      <c r="B48" s="7" t="s">
        <v>34</v>
      </c>
      <c r="C48" s="7" t="s">
        <v>5</v>
      </c>
      <c r="D48" s="17">
        <v>194330.5</v>
      </c>
      <c r="E48" s="16">
        <v>188370.5</v>
      </c>
      <c r="F48" s="27">
        <v>205239</v>
      </c>
      <c r="G48" s="16">
        <v>224368.7</v>
      </c>
      <c r="H48" s="17">
        <f t="shared" si="15"/>
        <v>35998.200000000012</v>
      </c>
      <c r="I48" s="18">
        <f>H48/H8*100</f>
        <v>3.0128032967072533</v>
      </c>
      <c r="J48" s="17">
        <f t="shared" si="16"/>
        <v>19129.700000000012</v>
      </c>
      <c r="K48" s="19">
        <f>J48/J8*100</f>
        <v>16.737874475347294</v>
      </c>
      <c r="L48" s="16">
        <v>195511.2</v>
      </c>
      <c r="M48" s="17">
        <f t="shared" si="4"/>
        <v>-28857.5</v>
      </c>
      <c r="N48" s="19">
        <f t="shared" si="5"/>
        <v>3.8152053732687428</v>
      </c>
      <c r="O48" s="16">
        <v>196388.9</v>
      </c>
      <c r="P48" s="17">
        <f t="shared" si="3"/>
        <v>877.69999999998254</v>
      </c>
      <c r="Q48" s="19">
        <f t="shared" si="6"/>
        <v>-0.26829565771868441</v>
      </c>
    </row>
    <row r="49" spans="1:17" x14ac:dyDescent="0.3">
      <c r="A49" s="3" t="s">
        <v>51</v>
      </c>
      <c r="B49" s="7" t="s">
        <v>34</v>
      </c>
      <c r="C49" s="7" t="s">
        <v>9</v>
      </c>
      <c r="D49" s="17">
        <v>8882.9</v>
      </c>
      <c r="E49" s="16">
        <v>9525.2000000000007</v>
      </c>
      <c r="F49" s="27">
        <v>9134.6</v>
      </c>
      <c r="G49" s="16">
        <v>11480.5</v>
      </c>
      <c r="H49" s="17">
        <f t="shared" si="15"/>
        <v>1955.2999999999993</v>
      </c>
      <c r="I49" s="18">
        <f>H49/H8*100</f>
        <v>0.16364524576372397</v>
      </c>
      <c r="J49" s="17">
        <f t="shared" si="16"/>
        <v>2345.8999999999996</v>
      </c>
      <c r="K49" s="19">
        <f>J49/J8*100</f>
        <v>2.0525873239892518</v>
      </c>
      <c r="L49" s="16">
        <v>10913.5</v>
      </c>
      <c r="M49" s="17">
        <f t="shared" si="4"/>
        <v>-567</v>
      </c>
      <c r="N49" s="19">
        <f t="shared" si="5"/>
        <v>7.4962191688239699E-2</v>
      </c>
      <c r="O49" s="16">
        <v>10950.8</v>
      </c>
      <c r="P49" s="17">
        <f t="shared" si="3"/>
        <v>37.299999999999272</v>
      </c>
      <c r="Q49" s="19">
        <f t="shared" si="6"/>
        <v>-1.1401877672219361E-2</v>
      </c>
    </row>
    <row r="50" spans="1:17" x14ac:dyDescent="0.3">
      <c r="A50" s="4" t="s">
        <v>52</v>
      </c>
      <c r="B50" s="6" t="s">
        <v>23</v>
      </c>
      <c r="C50" s="6"/>
      <c r="D50" s="12">
        <f>D52+D51</f>
        <v>1555.4</v>
      </c>
      <c r="E50" s="12">
        <f t="shared" ref="E50:G50" si="21">E52+E51</f>
        <v>1555.2</v>
      </c>
      <c r="F50" s="12">
        <f t="shared" si="21"/>
        <v>1355.2</v>
      </c>
      <c r="G50" s="12">
        <f t="shared" si="21"/>
        <v>1505.2</v>
      </c>
      <c r="H50" s="13">
        <f t="shared" si="15"/>
        <v>-50</v>
      </c>
      <c r="I50" s="14">
        <f>H50/H8*100</f>
        <v>-4.1846582561173226E-3</v>
      </c>
      <c r="J50" s="13">
        <f t="shared" si="16"/>
        <v>150</v>
      </c>
      <c r="K50" s="14">
        <f>J50/J8*100</f>
        <v>0.13124519314480065</v>
      </c>
      <c r="L50" s="13">
        <f>L52+L51</f>
        <v>1355.2</v>
      </c>
      <c r="M50" s="13">
        <f t="shared" si="4"/>
        <v>-150</v>
      </c>
      <c r="N50" s="14">
        <f t="shared" si="5"/>
        <v>1.9831267642391456E-2</v>
      </c>
      <c r="O50" s="13">
        <f>O52+O51</f>
        <v>1355.2</v>
      </c>
      <c r="P50" s="13">
        <f t="shared" si="3"/>
        <v>0</v>
      </c>
      <c r="Q50" s="14">
        <f t="shared" si="6"/>
        <v>0</v>
      </c>
    </row>
    <row r="51" spans="1:17" x14ac:dyDescent="0.3">
      <c r="A51" s="3" t="s">
        <v>74</v>
      </c>
      <c r="B51" s="7" t="s">
        <v>23</v>
      </c>
      <c r="C51" s="7" t="s">
        <v>33</v>
      </c>
      <c r="D51" s="17">
        <v>200.2</v>
      </c>
      <c r="E51" s="17">
        <v>200</v>
      </c>
      <c r="F51" s="27">
        <v>0</v>
      </c>
      <c r="G51" s="17">
        <v>150</v>
      </c>
      <c r="H51" s="17">
        <f t="shared" si="15"/>
        <v>-50</v>
      </c>
      <c r="I51" s="19">
        <f>H51/H8*100</f>
        <v>-4.1846582561173226E-3</v>
      </c>
      <c r="J51" s="17">
        <f t="shared" si="16"/>
        <v>150</v>
      </c>
      <c r="K51" s="19">
        <f>J51/J8*100</f>
        <v>0.13124519314480065</v>
      </c>
      <c r="L51" s="17">
        <v>0</v>
      </c>
      <c r="M51" s="17">
        <f>L51-G51</f>
        <v>-150</v>
      </c>
      <c r="N51" s="19">
        <f t="shared" si="5"/>
        <v>1.9831267642391456E-2</v>
      </c>
      <c r="O51" s="17">
        <v>0</v>
      </c>
      <c r="P51" s="17">
        <f t="shared" si="3"/>
        <v>0</v>
      </c>
      <c r="Q51" s="19">
        <f t="shared" si="6"/>
        <v>0</v>
      </c>
    </row>
    <row r="52" spans="1:17" x14ac:dyDescent="0.3">
      <c r="A52" s="3" t="s">
        <v>53</v>
      </c>
      <c r="B52" s="7" t="s">
        <v>23</v>
      </c>
      <c r="C52" s="7" t="s">
        <v>23</v>
      </c>
      <c r="D52" s="17">
        <v>1355.2</v>
      </c>
      <c r="E52" s="16">
        <v>1355.2</v>
      </c>
      <c r="F52" s="27">
        <v>1355.2</v>
      </c>
      <c r="G52" s="16">
        <v>1355.2</v>
      </c>
      <c r="H52" s="17">
        <f t="shared" si="15"/>
        <v>0</v>
      </c>
      <c r="I52" s="18">
        <f>H52/H8/100</f>
        <v>0</v>
      </c>
      <c r="J52" s="17">
        <f t="shared" si="16"/>
        <v>0</v>
      </c>
      <c r="K52" s="19">
        <f>J52/J8*100</f>
        <v>0</v>
      </c>
      <c r="L52" s="16">
        <v>1355.2</v>
      </c>
      <c r="M52" s="17">
        <f>L52-G52</f>
        <v>0</v>
      </c>
      <c r="N52" s="19">
        <f>M52/$M$8*100</f>
        <v>0</v>
      </c>
      <c r="O52" s="16">
        <v>1355.2</v>
      </c>
      <c r="P52" s="17">
        <f t="shared" si="3"/>
        <v>0</v>
      </c>
      <c r="Q52" s="19">
        <f t="shared" si="6"/>
        <v>0</v>
      </c>
    </row>
    <row r="53" spans="1:17" x14ac:dyDescent="0.3">
      <c r="A53" s="4" t="s">
        <v>54</v>
      </c>
      <c r="B53" s="6" t="s">
        <v>35</v>
      </c>
      <c r="C53" s="6"/>
      <c r="D53" s="12">
        <f>SUM(D54:D57)</f>
        <v>133212.9</v>
      </c>
      <c r="E53" s="13">
        <f>SUM(E54:E57)</f>
        <v>90772</v>
      </c>
      <c r="F53" s="13">
        <f>SUM(F54:F57)</f>
        <v>99448.9</v>
      </c>
      <c r="G53" s="12">
        <f>SUM(G54:G57)</f>
        <v>131652.4</v>
      </c>
      <c r="H53" s="13">
        <f t="shared" si="15"/>
        <v>40880.399999999994</v>
      </c>
      <c r="I53" s="14">
        <f>H53/H8*100</f>
        <v>3.4214100674675714</v>
      </c>
      <c r="J53" s="13">
        <f t="shared" si="16"/>
        <v>32203.5</v>
      </c>
      <c r="K53" s="14">
        <f>J53/J8*100</f>
        <v>28.177030516257251</v>
      </c>
      <c r="L53" s="13">
        <f t="shared" ref="L53" si="22">SUM(L54:L57)</f>
        <v>144021.6</v>
      </c>
      <c r="M53" s="13">
        <f t="shared" si="4"/>
        <v>12369.200000000012</v>
      </c>
      <c r="N53" s="14">
        <f t="shared" si="5"/>
        <v>-1.6353127714817908</v>
      </c>
      <c r="O53" s="13">
        <f>SUM(O54:O57)</f>
        <v>165229.40000000002</v>
      </c>
      <c r="P53" s="13">
        <f t="shared" si="3"/>
        <v>21207.800000000017</v>
      </c>
      <c r="Q53" s="14">
        <f t="shared" si="6"/>
        <v>-6.4828080776648438</v>
      </c>
    </row>
    <row r="54" spans="1:17" x14ac:dyDescent="0.3">
      <c r="A54" s="3" t="s">
        <v>55</v>
      </c>
      <c r="B54" s="7" t="s">
        <v>35</v>
      </c>
      <c r="C54" s="7" t="s">
        <v>5</v>
      </c>
      <c r="D54" s="17">
        <v>19704.5</v>
      </c>
      <c r="E54" s="16">
        <v>13094.4</v>
      </c>
      <c r="F54" s="27">
        <v>19225</v>
      </c>
      <c r="G54" s="16">
        <v>20388.2</v>
      </c>
      <c r="H54" s="17">
        <f t="shared" si="15"/>
        <v>7293.8000000000011</v>
      </c>
      <c r="I54" s="18">
        <f>H54/H8*100</f>
        <v>0.61044120776937061</v>
      </c>
      <c r="J54" s="17">
        <f t="shared" si="16"/>
        <v>1163.2000000000007</v>
      </c>
      <c r="K54" s="19">
        <f>J54/J8*100</f>
        <v>1.0177627244402148</v>
      </c>
      <c r="L54" s="16">
        <v>20000</v>
      </c>
      <c r="M54" s="17">
        <f t="shared" si="4"/>
        <v>-388.20000000000073</v>
      </c>
      <c r="N54" s="19">
        <f t="shared" si="5"/>
        <v>5.132332065850919E-2</v>
      </c>
      <c r="O54" s="16">
        <v>20000</v>
      </c>
      <c r="P54" s="17">
        <f t="shared" si="3"/>
        <v>0</v>
      </c>
      <c r="Q54" s="19">
        <f t="shared" si="6"/>
        <v>0</v>
      </c>
    </row>
    <row r="55" spans="1:17" x14ac:dyDescent="0.3">
      <c r="A55" s="3" t="s">
        <v>56</v>
      </c>
      <c r="B55" s="7" t="s">
        <v>35</v>
      </c>
      <c r="C55" s="7" t="s">
        <v>8</v>
      </c>
      <c r="D55" s="17">
        <v>5213.2</v>
      </c>
      <c r="E55" s="16">
        <v>24991.3</v>
      </c>
      <c r="F55" s="27">
        <v>28015.4</v>
      </c>
      <c r="G55" s="16">
        <v>59283.1</v>
      </c>
      <c r="H55" s="17">
        <f t="shared" si="15"/>
        <v>34291.800000000003</v>
      </c>
      <c r="I55" s="18">
        <f>H55/H8*100</f>
        <v>2.8699892797424806</v>
      </c>
      <c r="J55" s="17">
        <f t="shared" si="16"/>
        <v>31267.699999999997</v>
      </c>
      <c r="K55" s="19">
        <f>J55/J8*100</f>
        <v>27.358235504624552</v>
      </c>
      <c r="L55" s="16">
        <v>61789</v>
      </c>
      <c r="M55" s="17">
        <f t="shared" si="4"/>
        <v>2505.9000000000015</v>
      </c>
      <c r="N55" s="19">
        <f t="shared" si="5"/>
        <v>-0.33130115723379189</v>
      </c>
      <c r="O55" s="16">
        <v>79723.600000000006</v>
      </c>
      <c r="P55" s="17">
        <f t="shared" si="3"/>
        <v>17934.600000000006</v>
      </c>
      <c r="Q55" s="19">
        <f t="shared" si="6"/>
        <v>-5.4822551018817531</v>
      </c>
    </row>
    <row r="56" spans="1:17" x14ac:dyDescent="0.3">
      <c r="A56" s="3" t="s">
        <v>57</v>
      </c>
      <c r="B56" s="7" t="s">
        <v>35</v>
      </c>
      <c r="C56" s="7" t="s">
        <v>9</v>
      </c>
      <c r="D56" s="17">
        <v>94195.5</v>
      </c>
      <c r="E56" s="16">
        <v>52686.3</v>
      </c>
      <c r="F56" s="27">
        <v>52208.5</v>
      </c>
      <c r="G56" s="16">
        <v>51981.1</v>
      </c>
      <c r="H56" s="17">
        <f t="shared" si="15"/>
        <v>-705.20000000000437</v>
      </c>
      <c r="I56" s="18">
        <f>H56/H8*100</f>
        <v>-5.9020420044279084E-2</v>
      </c>
      <c r="J56" s="17">
        <f t="shared" si="16"/>
        <v>-227.40000000000146</v>
      </c>
      <c r="K56" s="19">
        <f>J56/J8*100</f>
        <v>-0.19896771280751907</v>
      </c>
      <c r="L56" s="16">
        <v>62232.6</v>
      </c>
      <c r="M56" s="17">
        <f t="shared" si="4"/>
        <v>10251.5</v>
      </c>
      <c r="N56" s="19">
        <f t="shared" si="5"/>
        <v>-1.3553349349065067</v>
      </c>
      <c r="O56" s="16">
        <v>65505.8</v>
      </c>
      <c r="P56" s="17">
        <f t="shared" si="3"/>
        <v>3273.2000000000044</v>
      </c>
      <c r="Q56" s="19">
        <f t="shared" si="6"/>
        <v>-1.0005529757830882</v>
      </c>
    </row>
    <row r="57" spans="1:17" x14ac:dyDescent="0.3">
      <c r="A57" s="3" t="s">
        <v>58</v>
      </c>
      <c r="B57" s="7" t="s">
        <v>35</v>
      </c>
      <c r="C57" s="7" t="s">
        <v>13</v>
      </c>
      <c r="D57" s="17">
        <v>14099.7</v>
      </c>
      <c r="E57" s="16">
        <v>0</v>
      </c>
      <c r="F57" s="27">
        <v>0</v>
      </c>
      <c r="G57" s="16">
        <v>0</v>
      </c>
      <c r="H57" s="17">
        <f t="shared" si="15"/>
        <v>0</v>
      </c>
      <c r="I57" s="18">
        <f>H57/H8*100</f>
        <v>0</v>
      </c>
      <c r="J57" s="17">
        <f t="shared" si="16"/>
        <v>0</v>
      </c>
      <c r="K57" s="19">
        <f>J57/J8*100</f>
        <v>0</v>
      </c>
      <c r="L57" s="16">
        <v>0</v>
      </c>
      <c r="M57" s="17">
        <f t="shared" si="4"/>
        <v>0</v>
      </c>
      <c r="N57" s="19">
        <f t="shared" si="5"/>
        <v>0</v>
      </c>
      <c r="O57" s="16">
        <v>0</v>
      </c>
      <c r="P57" s="17">
        <f t="shared" si="3"/>
        <v>0</v>
      </c>
      <c r="Q57" s="19">
        <f t="shared" si="6"/>
        <v>0</v>
      </c>
    </row>
    <row r="58" spans="1:17" x14ac:dyDescent="0.3">
      <c r="A58" s="4" t="s">
        <v>59</v>
      </c>
      <c r="B58" s="6" t="s">
        <v>16</v>
      </c>
      <c r="C58" s="6"/>
      <c r="D58" s="12">
        <f>SUM(D59:D62)</f>
        <v>227701.1</v>
      </c>
      <c r="E58" s="13">
        <f>SUM(E59:E62)</f>
        <v>204014.4</v>
      </c>
      <c r="F58" s="13">
        <f>SUM(F59:F62)</f>
        <v>224980.1</v>
      </c>
      <c r="G58" s="12">
        <f>SUM(G59:G62)</f>
        <v>252238</v>
      </c>
      <c r="H58" s="13">
        <f t="shared" si="15"/>
        <v>48223.600000000006</v>
      </c>
      <c r="I58" s="14">
        <f>H58/H8*100</f>
        <v>4.0359857175939871</v>
      </c>
      <c r="J58" s="13">
        <f t="shared" si="16"/>
        <v>27257.899999999994</v>
      </c>
      <c r="K58" s="14">
        <f>J58/J8*100</f>
        <v>23.849789001477738</v>
      </c>
      <c r="L58" s="13">
        <f t="shared" ref="L58" si="23">SUM(L59:L62)</f>
        <v>246210.3</v>
      </c>
      <c r="M58" s="13">
        <f t="shared" si="4"/>
        <v>-6027.7000000000116</v>
      </c>
      <c r="N58" s="14">
        <f t="shared" si="5"/>
        <v>0.79691287978695469</v>
      </c>
      <c r="O58" s="13">
        <f t="shared" ref="O58" si="24">SUM(O59:O62)</f>
        <v>246210.3</v>
      </c>
      <c r="P58" s="13">
        <f t="shared" si="3"/>
        <v>0</v>
      </c>
      <c r="Q58" s="14">
        <f t="shared" si="6"/>
        <v>0</v>
      </c>
    </row>
    <row r="59" spans="1:17" x14ac:dyDescent="0.3">
      <c r="A59" s="3" t="s">
        <v>60</v>
      </c>
      <c r="B59" s="7" t="s">
        <v>16</v>
      </c>
      <c r="C59" s="7" t="s">
        <v>5</v>
      </c>
      <c r="D59" s="17">
        <v>208948.8</v>
      </c>
      <c r="E59" s="16">
        <v>184267.1</v>
      </c>
      <c r="F59" s="27">
        <v>203532.1</v>
      </c>
      <c r="G59" s="16">
        <v>6721.8</v>
      </c>
      <c r="H59" s="17">
        <f t="shared" si="15"/>
        <v>-177545.30000000002</v>
      </c>
      <c r="I59" s="18">
        <f>H59/H8*100</f>
        <v>-14.859328109596539</v>
      </c>
      <c r="J59" s="17">
        <f t="shared" si="16"/>
        <v>-196810.30000000002</v>
      </c>
      <c r="K59" s="19">
        <f>J59/J8*100</f>
        <v>-172.20270557590774</v>
      </c>
      <c r="L59" s="16">
        <v>7397</v>
      </c>
      <c r="M59" s="17">
        <f t="shared" si="4"/>
        <v>675.19999999999982</v>
      </c>
      <c r="N59" s="19">
        <f t="shared" si="5"/>
        <v>-8.926714608095139E-2</v>
      </c>
      <c r="O59" s="16">
        <v>7397</v>
      </c>
      <c r="P59" s="17">
        <f t="shared" si="3"/>
        <v>0</v>
      </c>
      <c r="Q59" s="19">
        <f t="shared" si="6"/>
        <v>0</v>
      </c>
    </row>
    <row r="60" spans="1:17" x14ac:dyDescent="0.3">
      <c r="A60" s="3" t="s">
        <v>61</v>
      </c>
      <c r="B60" s="7" t="s">
        <v>16</v>
      </c>
      <c r="C60" s="7" t="s">
        <v>6</v>
      </c>
      <c r="D60" s="17">
        <v>5071.2</v>
      </c>
      <c r="E60" s="16">
        <v>5686.4</v>
      </c>
      <c r="F60" s="27">
        <v>1720.5</v>
      </c>
      <c r="G60" s="16">
        <v>1541.5</v>
      </c>
      <c r="H60" s="17">
        <f t="shared" si="15"/>
        <v>-4144.8999999999996</v>
      </c>
      <c r="I60" s="18">
        <f>H60/H8*100</f>
        <v>-0.34689980011561378</v>
      </c>
      <c r="J60" s="17">
        <f t="shared" si="16"/>
        <v>-179</v>
      </c>
      <c r="K60" s="19">
        <f>J60/J8*100</f>
        <v>-0.15661926381946209</v>
      </c>
      <c r="L60" s="17">
        <v>500</v>
      </c>
      <c r="M60" s="17">
        <f t="shared" si="4"/>
        <v>-1041.5</v>
      </c>
      <c r="N60" s="19">
        <f t="shared" si="5"/>
        <v>0.13769510166367135</v>
      </c>
      <c r="O60" s="17">
        <v>500</v>
      </c>
      <c r="P60" s="17">
        <f>O60-L60</f>
        <v>0</v>
      </c>
      <c r="Q60" s="19">
        <f t="shared" si="6"/>
        <v>0</v>
      </c>
    </row>
    <row r="61" spans="1:17" x14ac:dyDescent="0.3">
      <c r="A61" s="3" t="s">
        <v>73</v>
      </c>
      <c r="B61" s="7" t="s">
        <v>16</v>
      </c>
      <c r="C61" s="7" t="s">
        <v>8</v>
      </c>
      <c r="D61" s="17">
        <v>476.2</v>
      </c>
      <c r="E61" s="16">
        <v>338.9</v>
      </c>
      <c r="F61" s="27">
        <v>8336.2000000000007</v>
      </c>
      <c r="G61" s="16">
        <v>232128.7</v>
      </c>
      <c r="H61" s="17">
        <f t="shared" si="15"/>
        <v>231789.80000000002</v>
      </c>
      <c r="I61" s="18">
        <f>H61/H8*100</f>
        <v>19.399222005075661</v>
      </c>
      <c r="J61" s="17">
        <f t="shared" si="16"/>
        <v>223792.5</v>
      </c>
      <c r="K61" s="19">
        <f>J61/J8*100</f>
        <v>195.81126591238532</v>
      </c>
      <c r="L61" s="17">
        <v>227313.3</v>
      </c>
      <c r="M61" s="17">
        <f t="shared" si="4"/>
        <v>-4815.4000000000233</v>
      </c>
      <c r="N61" s="19">
        <f t="shared" si="5"/>
        <v>0.63663657470114854</v>
      </c>
      <c r="O61" s="17">
        <v>227313.3</v>
      </c>
      <c r="P61" s="17">
        <f t="shared" si="3"/>
        <v>0</v>
      </c>
      <c r="Q61" s="19">
        <f t="shared" si="6"/>
        <v>0</v>
      </c>
    </row>
    <row r="62" spans="1:17" x14ac:dyDescent="0.3">
      <c r="A62" s="3" t="s">
        <v>62</v>
      </c>
      <c r="B62" s="7" t="s">
        <v>16</v>
      </c>
      <c r="C62" s="7" t="s">
        <v>11</v>
      </c>
      <c r="D62" s="17">
        <v>13204.9</v>
      </c>
      <c r="E62" s="16">
        <v>13722</v>
      </c>
      <c r="F62" s="27">
        <v>11391.3</v>
      </c>
      <c r="G62" s="16">
        <v>11846</v>
      </c>
      <c r="H62" s="17">
        <f t="shared" si="15"/>
        <v>-1876</v>
      </c>
      <c r="I62" s="18">
        <f>H62/H8*100</f>
        <v>-0.15700837776952195</v>
      </c>
      <c r="J62" s="17">
        <f t="shared" si="16"/>
        <v>454.70000000000073</v>
      </c>
      <c r="K62" s="19">
        <f>J62/J8*100</f>
        <v>0.39784792881960634</v>
      </c>
      <c r="L62" s="16">
        <v>11000</v>
      </c>
      <c r="M62" s="17">
        <f t="shared" si="4"/>
        <v>-846</v>
      </c>
      <c r="N62" s="19">
        <f t="shared" si="5"/>
        <v>0.11184834950308782</v>
      </c>
      <c r="O62" s="16">
        <v>11000</v>
      </c>
      <c r="P62" s="17">
        <f t="shared" si="3"/>
        <v>0</v>
      </c>
      <c r="Q62" s="19">
        <f t="shared" si="6"/>
        <v>0</v>
      </c>
    </row>
    <row r="63" spans="1:17" x14ac:dyDescent="0.3">
      <c r="A63" s="4" t="s">
        <v>63</v>
      </c>
      <c r="B63" s="6" t="s">
        <v>36</v>
      </c>
      <c r="C63" s="6"/>
      <c r="D63" s="12">
        <f>SUM(D64:D65)</f>
        <v>23898.400000000001</v>
      </c>
      <c r="E63" s="13">
        <f>SUM(E64:E65)</f>
        <v>28000</v>
      </c>
      <c r="F63" s="13">
        <f>SUM(F64:F65)</f>
        <v>27095.7</v>
      </c>
      <c r="G63" s="12">
        <f>SUM(G64:G65)</f>
        <v>27000</v>
      </c>
      <c r="H63" s="13">
        <f t="shared" si="15"/>
        <v>-1000</v>
      </c>
      <c r="I63" s="14">
        <f>H63/H8*100</f>
        <v>-8.3693165122346452E-2</v>
      </c>
      <c r="J63" s="13">
        <f t="shared" si="16"/>
        <v>-95.700000000000728</v>
      </c>
      <c r="K63" s="14">
        <f>J63/J8*100</f>
        <v>-8.3734433226383451E-2</v>
      </c>
      <c r="L63" s="13">
        <f t="shared" ref="L63" si="25">SUM(L64:L65)</f>
        <v>27000</v>
      </c>
      <c r="M63" s="13">
        <f t="shared" si="4"/>
        <v>0</v>
      </c>
      <c r="N63" s="14">
        <f t="shared" si="5"/>
        <v>0</v>
      </c>
      <c r="O63" s="13">
        <f t="shared" ref="O63" si="26">SUM(O64:O65)</f>
        <v>27000</v>
      </c>
      <c r="P63" s="13">
        <f t="shared" si="3"/>
        <v>0</v>
      </c>
      <c r="Q63" s="14">
        <f t="shared" si="6"/>
        <v>0</v>
      </c>
    </row>
    <row r="64" spans="1:17" x14ac:dyDescent="0.3">
      <c r="A64" s="3" t="s">
        <v>68</v>
      </c>
      <c r="B64" s="7" t="s">
        <v>36</v>
      </c>
      <c r="C64" s="7" t="s">
        <v>6</v>
      </c>
      <c r="D64" s="17">
        <v>10999.8</v>
      </c>
      <c r="E64" s="16">
        <v>11000</v>
      </c>
      <c r="F64" s="27">
        <v>21866.2</v>
      </c>
      <c r="G64" s="16">
        <v>27000</v>
      </c>
      <c r="H64" s="17">
        <f t="shared" si="15"/>
        <v>16000</v>
      </c>
      <c r="I64" s="18">
        <f>H64/H8*100</f>
        <v>1.3390906419575432</v>
      </c>
      <c r="J64" s="17">
        <f t="shared" si="16"/>
        <v>5133.7999999999993</v>
      </c>
      <c r="K64" s="19">
        <f>J64/J8*100</f>
        <v>4.4919104837785166</v>
      </c>
      <c r="L64" s="16">
        <v>27000</v>
      </c>
      <c r="M64" s="17">
        <f t="shared" si="4"/>
        <v>0</v>
      </c>
      <c r="N64" s="19">
        <f t="shared" si="5"/>
        <v>0</v>
      </c>
      <c r="O64" s="16">
        <v>27000</v>
      </c>
      <c r="P64" s="17">
        <f t="shared" si="3"/>
        <v>0</v>
      </c>
      <c r="Q64" s="19">
        <f t="shared" si="6"/>
        <v>0</v>
      </c>
    </row>
    <row r="65" spans="1:17" x14ac:dyDescent="0.3">
      <c r="A65" s="3" t="s">
        <v>64</v>
      </c>
      <c r="B65" s="7" t="s">
        <v>36</v>
      </c>
      <c r="C65" s="7" t="s">
        <v>9</v>
      </c>
      <c r="D65" s="17">
        <v>12898.6</v>
      </c>
      <c r="E65" s="16">
        <v>17000</v>
      </c>
      <c r="F65" s="27">
        <v>5229.5</v>
      </c>
      <c r="G65" s="16">
        <v>0</v>
      </c>
      <c r="H65" s="17">
        <f t="shared" si="15"/>
        <v>-17000</v>
      </c>
      <c r="I65" s="18">
        <f>H65/H8*100</f>
        <v>-1.4227838070798897</v>
      </c>
      <c r="J65" s="17">
        <f t="shared" si="16"/>
        <v>-5229.5</v>
      </c>
      <c r="K65" s="19">
        <f>J65/J8*100</f>
        <v>-4.5756449170049001</v>
      </c>
      <c r="L65" s="16">
        <v>0</v>
      </c>
      <c r="M65" s="17">
        <f t="shared" si="4"/>
        <v>0</v>
      </c>
      <c r="N65" s="19">
        <f t="shared" si="5"/>
        <v>0</v>
      </c>
      <c r="O65" s="16">
        <v>0</v>
      </c>
      <c r="P65" s="17">
        <f t="shared" si="3"/>
        <v>0</v>
      </c>
      <c r="Q65" s="19">
        <f t="shared" si="6"/>
        <v>0</v>
      </c>
    </row>
    <row r="66" spans="1:17" ht="31.2" x14ac:dyDescent="0.3">
      <c r="A66" s="4" t="s">
        <v>65</v>
      </c>
      <c r="B66" s="6" t="s">
        <v>17</v>
      </c>
      <c r="C66" s="6"/>
      <c r="D66" s="12">
        <f>D67</f>
        <v>6603.5</v>
      </c>
      <c r="E66" s="13">
        <f>E67</f>
        <v>18134</v>
      </c>
      <c r="F66" s="13">
        <f>F67</f>
        <v>1334</v>
      </c>
      <c r="G66" s="12">
        <f>G67</f>
        <v>21053</v>
      </c>
      <c r="H66" s="13">
        <f t="shared" si="15"/>
        <v>2919</v>
      </c>
      <c r="I66" s="14">
        <f>H66/H8*100</f>
        <v>0.24430034899212932</v>
      </c>
      <c r="J66" s="13">
        <f t="shared" si="16"/>
        <v>19719</v>
      </c>
      <c r="K66" s="14">
        <f>J66/J8*100</f>
        <v>17.253493090815493</v>
      </c>
      <c r="L66" s="13">
        <f t="shared" ref="L66" si="27">L67</f>
        <v>24000</v>
      </c>
      <c r="M66" s="13">
        <f t="shared" si="4"/>
        <v>2947</v>
      </c>
      <c r="N66" s="14">
        <f t="shared" si="5"/>
        <v>-0.38961830494751748</v>
      </c>
      <c r="O66" s="13">
        <f t="shared" ref="O66" si="28">O67</f>
        <v>24000</v>
      </c>
      <c r="P66" s="13">
        <f t="shared" si="3"/>
        <v>0</v>
      </c>
      <c r="Q66" s="14">
        <f t="shared" si="6"/>
        <v>0</v>
      </c>
    </row>
    <row r="67" spans="1:17" ht="31.2" x14ac:dyDescent="0.3">
      <c r="A67" s="3" t="s">
        <v>75</v>
      </c>
      <c r="B67" s="7" t="s">
        <v>17</v>
      </c>
      <c r="C67" s="7" t="s">
        <v>5</v>
      </c>
      <c r="D67" s="17">
        <v>6603.5</v>
      </c>
      <c r="E67" s="17">
        <v>18134</v>
      </c>
      <c r="F67" s="17">
        <v>1334</v>
      </c>
      <c r="G67" s="17">
        <v>21053</v>
      </c>
      <c r="H67" s="17">
        <f t="shared" si="15"/>
        <v>2919</v>
      </c>
      <c r="I67" s="19">
        <f>H67/H8*100</f>
        <v>0.24430034899212932</v>
      </c>
      <c r="J67" s="17">
        <f t="shared" si="16"/>
        <v>19719</v>
      </c>
      <c r="K67" s="19">
        <f>J67/J8*100</f>
        <v>17.253493090815493</v>
      </c>
      <c r="L67" s="17">
        <v>24000</v>
      </c>
      <c r="M67" s="17">
        <f t="shared" si="4"/>
        <v>2947</v>
      </c>
      <c r="N67" s="19">
        <f t="shared" si="5"/>
        <v>-0.38961830494751748</v>
      </c>
      <c r="O67" s="17">
        <v>24000</v>
      </c>
      <c r="P67" s="17">
        <f t="shared" si="3"/>
        <v>0</v>
      </c>
      <c r="Q67" s="19">
        <f t="shared" si="6"/>
        <v>0</v>
      </c>
    </row>
    <row r="68" spans="1:17" x14ac:dyDescent="0.3">
      <c r="A68" s="10"/>
      <c r="B68" s="10"/>
      <c r="C68" s="10"/>
      <c r="D68" s="30"/>
      <c r="E68" s="30"/>
      <c r="F68" s="30"/>
      <c r="G68" s="35"/>
      <c r="H68" s="36"/>
      <c r="I68" s="36"/>
      <c r="J68" s="36"/>
      <c r="K68" s="36"/>
      <c r="L68" s="36"/>
      <c r="M68" s="36"/>
      <c r="N68" s="36"/>
      <c r="O68" s="36"/>
      <c r="P68" s="31"/>
      <c r="Q68" s="31"/>
    </row>
    <row r="77" spans="1:17" x14ac:dyDescent="0.3">
      <c r="K77" s="38" t="s">
        <v>76</v>
      </c>
    </row>
  </sheetData>
  <mergeCells count="12">
    <mergeCell ref="N1:Q1"/>
    <mergeCell ref="G6:K6"/>
    <mergeCell ref="L6:N6"/>
    <mergeCell ref="O6:Q6"/>
    <mergeCell ref="A2:Q3"/>
    <mergeCell ref="P5:Q5"/>
    <mergeCell ref="A6:A7"/>
    <mergeCell ref="B6:B7"/>
    <mergeCell ref="C6:C7"/>
    <mergeCell ref="D6:D7"/>
    <mergeCell ref="F6:F7"/>
    <mergeCell ref="E6:E7"/>
  </mergeCells>
  <pageMargins left="0.51181102362204722" right="0.51181102362204722" top="0.74803149606299213" bottom="0.74803149606299213" header="0.31496062992125984" footer="0.31496062992125984"/>
  <pageSetup paperSize="9" scale="49" firstPageNumber="668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2023-11-23T11:01:12Z</dcterms:modified>
</cp:coreProperties>
</file>