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80" windowWidth="18060" windowHeight="6090"/>
  </bookViews>
  <sheets>
    <sheet name="Приложение 2" sheetId="12" r:id="rId1"/>
  </sheets>
  <definedNames>
    <definedName name="_xlnm.Print_Titles" localSheetId="0">'Приложение 2'!$5:$7</definedName>
    <definedName name="_xlnm.Print_Area" localSheetId="0">'Приложение 2'!$A$1:$M$66</definedName>
  </definedNames>
  <calcPr calcId="145621"/>
</workbook>
</file>

<file path=xl/calcChain.xml><?xml version="1.0" encoding="utf-8"?>
<calcChain xmlns="http://schemas.openxmlformats.org/spreadsheetml/2006/main">
  <c r="F41" i="12" l="1"/>
  <c r="F34" i="12" l="1"/>
  <c r="F28" i="12"/>
  <c r="F37" i="12" l="1"/>
  <c r="D64" i="12" l="1"/>
  <c r="D61" i="12"/>
  <c r="D56" i="12"/>
  <c r="D51" i="12"/>
  <c r="D48" i="12"/>
  <c r="D45" i="12"/>
  <c r="D39" i="12"/>
  <c r="D36" i="12"/>
  <c r="D31" i="12"/>
  <c r="D23" i="12"/>
  <c r="D19" i="12"/>
  <c r="D17" i="12"/>
  <c r="D8" i="12"/>
  <c r="D66" i="12" l="1"/>
  <c r="F8" i="12"/>
  <c r="E8" i="12" s="1"/>
  <c r="F17" i="12" l="1"/>
  <c r="F64" i="12" l="1"/>
  <c r="F61" i="12"/>
  <c r="F56" i="12"/>
  <c r="F51" i="12"/>
  <c r="F48" i="12"/>
  <c r="F45" i="12"/>
  <c r="F39" i="12"/>
  <c r="F36" i="12"/>
  <c r="F31" i="12"/>
  <c r="F23" i="12"/>
  <c r="F19" i="12"/>
  <c r="E49" i="12"/>
  <c r="F66" i="12" l="1"/>
  <c r="I8" i="12" l="1"/>
  <c r="G8" i="12"/>
  <c r="E11" i="12" l="1"/>
  <c r="L56" i="12"/>
  <c r="J56" i="12"/>
  <c r="I56" i="12"/>
  <c r="G56" i="12"/>
  <c r="K59" i="12"/>
  <c r="K58" i="12"/>
  <c r="H59" i="12"/>
  <c r="E59" i="12"/>
  <c r="E56" i="12" l="1"/>
  <c r="K65" i="12" l="1"/>
  <c r="H65" i="12"/>
  <c r="E65" i="12"/>
  <c r="L64" i="12"/>
  <c r="J64" i="12"/>
  <c r="I64" i="12"/>
  <c r="G64" i="12"/>
  <c r="E64" i="12"/>
  <c r="K63" i="12"/>
  <c r="H63" i="12"/>
  <c r="E63" i="12"/>
  <c r="K62" i="12"/>
  <c r="H62" i="12"/>
  <c r="E62" i="12"/>
  <c r="L61" i="12"/>
  <c r="J61" i="12"/>
  <c r="I61" i="12"/>
  <c r="G61" i="12"/>
  <c r="H61" i="12" s="1"/>
  <c r="K60" i="12"/>
  <c r="H60" i="12"/>
  <c r="E60" i="12"/>
  <c r="H58" i="12"/>
  <c r="E58" i="12"/>
  <c r="K57" i="12"/>
  <c r="H57" i="12"/>
  <c r="E57" i="12"/>
  <c r="K56" i="12"/>
  <c r="H56" i="12"/>
  <c r="K55" i="12"/>
  <c r="H55" i="12"/>
  <c r="E55" i="12"/>
  <c r="K54" i="12"/>
  <c r="H54" i="12"/>
  <c r="E54" i="12"/>
  <c r="K53" i="12"/>
  <c r="H53" i="12"/>
  <c r="E53" i="12"/>
  <c r="K52" i="12"/>
  <c r="H52" i="12"/>
  <c r="E52" i="12"/>
  <c r="L51" i="12"/>
  <c r="J51" i="12"/>
  <c r="I51" i="12"/>
  <c r="G51" i="12"/>
  <c r="K50" i="12"/>
  <c r="H50" i="12"/>
  <c r="E50" i="12"/>
  <c r="L48" i="12"/>
  <c r="J48" i="12"/>
  <c r="I48" i="12"/>
  <c r="G48" i="12"/>
  <c r="E48" i="12"/>
  <c r="K47" i="12"/>
  <c r="H47" i="12"/>
  <c r="E47" i="12"/>
  <c r="K46" i="12"/>
  <c r="H46" i="12"/>
  <c r="E46" i="12"/>
  <c r="L45" i="12"/>
  <c r="J45" i="12"/>
  <c r="I45" i="12"/>
  <c r="G45" i="12"/>
  <c r="K44" i="12"/>
  <c r="H44" i="12"/>
  <c r="E44" i="12"/>
  <c r="K43" i="12"/>
  <c r="H43" i="12"/>
  <c r="E43" i="12"/>
  <c r="K42" i="12"/>
  <c r="H42" i="12"/>
  <c r="E42" i="12"/>
  <c r="K41" i="12"/>
  <c r="H41" i="12"/>
  <c r="E41" i="12"/>
  <c r="K40" i="12"/>
  <c r="H40" i="12"/>
  <c r="E40" i="12"/>
  <c r="L39" i="12"/>
  <c r="J39" i="12"/>
  <c r="I39" i="12"/>
  <c r="G39" i="12"/>
  <c r="K38" i="12"/>
  <c r="H38" i="12"/>
  <c r="E38" i="12"/>
  <c r="K37" i="12"/>
  <c r="H37" i="12"/>
  <c r="E37" i="12"/>
  <c r="L36" i="12"/>
  <c r="J36" i="12"/>
  <c r="I36" i="12"/>
  <c r="G36" i="12"/>
  <c r="K35" i="12"/>
  <c r="H35" i="12"/>
  <c r="E35" i="12"/>
  <c r="K34" i="12"/>
  <c r="H34" i="12"/>
  <c r="E34" i="12"/>
  <c r="K33" i="12"/>
  <c r="H33" i="12"/>
  <c r="E33" i="12"/>
  <c r="H32" i="12"/>
  <c r="E32" i="12"/>
  <c r="L31" i="12"/>
  <c r="J31" i="12"/>
  <c r="I31" i="12"/>
  <c r="G31" i="12"/>
  <c r="K30" i="12"/>
  <c r="H30" i="12"/>
  <c r="E30" i="12"/>
  <c r="K29" i="12"/>
  <c r="H29" i="12"/>
  <c r="E29" i="12"/>
  <c r="K28" i="12"/>
  <c r="H28" i="12"/>
  <c r="E28" i="12"/>
  <c r="K27" i="12"/>
  <c r="H27" i="12"/>
  <c r="E27" i="12"/>
  <c r="K26" i="12"/>
  <c r="H26" i="12"/>
  <c r="E26" i="12"/>
  <c r="K25" i="12"/>
  <c r="H25" i="12"/>
  <c r="E25" i="12"/>
  <c r="K24" i="12"/>
  <c r="H24" i="12"/>
  <c r="E24" i="12"/>
  <c r="L23" i="12"/>
  <c r="J23" i="12"/>
  <c r="I23" i="12"/>
  <c r="G23" i="12"/>
  <c r="K22" i="12"/>
  <c r="H22" i="12"/>
  <c r="E22" i="12"/>
  <c r="K21" i="12"/>
  <c r="H21" i="12"/>
  <c r="E21" i="12"/>
  <c r="K20" i="12"/>
  <c r="H20" i="12"/>
  <c r="E20" i="12"/>
  <c r="L19" i="12"/>
  <c r="J19" i="12"/>
  <c r="I19" i="12"/>
  <c r="G19" i="12"/>
  <c r="K18" i="12"/>
  <c r="H18" i="12"/>
  <c r="E18" i="12"/>
  <c r="L17" i="12"/>
  <c r="J17" i="12"/>
  <c r="I17" i="12"/>
  <c r="G17" i="12"/>
  <c r="K16" i="12"/>
  <c r="H16" i="12"/>
  <c r="E16" i="12"/>
  <c r="K15" i="12"/>
  <c r="H15" i="12"/>
  <c r="E15" i="12"/>
  <c r="K14" i="12"/>
  <c r="H14" i="12"/>
  <c r="E14" i="12"/>
  <c r="K13" i="12"/>
  <c r="H13" i="12"/>
  <c r="E13" i="12"/>
  <c r="K12" i="12"/>
  <c r="H12" i="12"/>
  <c r="E12" i="12"/>
  <c r="K11" i="12"/>
  <c r="H11" i="12"/>
  <c r="K10" i="12"/>
  <c r="H10" i="12"/>
  <c r="E10" i="12"/>
  <c r="K9" i="12"/>
  <c r="H9" i="12"/>
  <c r="E9" i="12"/>
  <c r="L8" i="12"/>
  <c r="J8" i="12"/>
  <c r="H48" i="12" l="1"/>
  <c r="K48" i="12"/>
  <c r="K64" i="12"/>
  <c r="K36" i="12"/>
  <c r="H31" i="12"/>
  <c r="H23" i="12"/>
  <c r="K61" i="12"/>
  <c r="E61" i="12"/>
  <c r="K51" i="12"/>
  <c r="H36" i="12"/>
  <c r="H17" i="12"/>
  <c r="E17" i="12"/>
  <c r="K45" i="12"/>
  <c r="H39" i="12"/>
  <c r="K39" i="12"/>
  <c r="K31" i="12"/>
  <c r="K23" i="12"/>
  <c r="J66" i="12"/>
  <c r="K19" i="12"/>
  <c r="K17" i="12"/>
  <c r="H64" i="12"/>
  <c r="G66" i="12"/>
  <c r="H51" i="12"/>
  <c r="H45" i="12"/>
  <c r="H19" i="12"/>
  <c r="H8" i="12"/>
  <c r="E51" i="12"/>
  <c r="E45" i="12"/>
  <c r="E39" i="12"/>
  <c r="E36" i="12"/>
  <c r="E31" i="12"/>
  <c r="E23" i="12"/>
  <c r="E19" i="12"/>
  <c r="L66" i="12"/>
  <c r="K8" i="12"/>
  <c r="I66" i="12"/>
  <c r="K66" i="12" l="1"/>
  <c r="H66" i="12"/>
  <c r="E66" i="12"/>
</calcChain>
</file>

<file path=xl/sharedStrings.xml><?xml version="1.0" encoding="utf-8"?>
<sst xmlns="http://schemas.openxmlformats.org/spreadsheetml/2006/main" count="132" uniqueCount="111">
  <si>
    <t>(тыс. рублей)</t>
  </si>
  <si>
    <t>Приложение 2</t>
  </si>
  <si>
    <t>к пояснительной записке</t>
  </si>
  <si>
    <t>Наименование</t>
  </si>
  <si>
    <t>Раздел</t>
  </si>
  <si>
    <t>Подраздел</t>
  </si>
  <si>
    <t>Уточнения
(+;-)</t>
  </si>
  <si>
    <t>Общегосударственные вопросы</t>
  </si>
  <si>
    <t/>
  </si>
  <si>
    <t>Судебная система</t>
  </si>
  <si>
    <t>Резервные фонды</t>
  </si>
  <si>
    <t>Национальная оборона</t>
  </si>
  <si>
    <t>Национальная безопасность и правоохранительная деятельность</t>
  </si>
  <si>
    <t>Органы юстиции</t>
  </si>
  <si>
    <t>Национальная экономика</t>
  </si>
  <si>
    <t>Сельское хозяйство и рыболовство</t>
  </si>
  <si>
    <t>Транспорт</t>
  </si>
  <si>
    <t>Дорожное хозяйство (дорожные фонды)</t>
  </si>
  <si>
    <t>Связь и информатика</t>
  </si>
  <si>
    <t>Жилищно-коммунальное хозяйство</t>
  </si>
  <si>
    <t>Жилищное хозяйство</t>
  </si>
  <si>
    <t>Коммунальное хозяйство</t>
  </si>
  <si>
    <t>Благоустройство</t>
  </si>
  <si>
    <t>Охрана окружающей среды</t>
  </si>
  <si>
    <t>Охрана объектов растительного и животного мира и среды их обитания</t>
  </si>
  <si>
    <t>Образование</t>
  </si>
  <si>
    <t>Дошкольное образование</t>
  </si>
  <si>
    <t>Общее образование</t>
  </si>
  <si>
    <t>Дополнительное образование детей</t>
  </si>
  <si>
    <t>Молодежная политика</t>
  </si>
  <si>
    <t>Культура, кинематография</t>
  </si>
  <si>
    <t>Культура</t>
  </si>
  <si>
    <t>Здравоохранение</t>
  </si>
  <si>
    <t>Другие вопросы в области здравоохранения</t>
  </si>
  <si>
    <t>Социальная политика</t>
  </si>
  <si>
    <t>Пенсионное обеспечение</t>
  </si>
  <si>
    <t>Социальное обеспечение населения</t>
  </si>
  <si>
    <t>Охрана семьи и детства</t>
  </si>
  <si>
    <t>Другие вопросы в области социальной политики</t>
  </si>
  <si>
    <t>Физическая культура и спорт</t>
  </si>
  <si>
    <t>Физическая культура</t>
  </si>
  <si>
    <t>Массовый спорт</t>
  </si>
  <si>
    <t>Средства массовой информации</t>
  </si>
  <si>
    <t>Периодическая печать и издательства</t>
  </si>
  <si>
    <t>ВСЕГО</t>
  </si>
  <si>
    <t>Сумма на 2021 год</t>
  </si>
  <si>
    <t>Обеспечение проведения выборов и референдумов</t>
  </si>
  <si>
    <t>Уточненный план на 2021 год с учетом изменений</t>
  </si>
  <si>
    <t>Спорт высших достижений</t>
  </si>
  <si>
    <t>Утверждено решением Думы города Югорска от 24.12.2019 
№ 106</t>
  </si>
  <si>
    <t>Сумма на 2022 год</t>
  </si>
  <si>
    <t>Уточненный план на 2022 год с учетом изменений</t>
  </si>
  <si>
    <t>Причины отклонения</t>
  </si>
  <si>
    <t xml:space="preserve">Приложение 2 </t>
  </si>
  <si>
    <t>Функционирование высшего должностного лица субъекта Российской Федерации и муниципального образования (содержание главы города Югорска)</t>
  </si>
  <si>
    <t>Функционирование законодательных (представительных) органов государственной власти и представительных органов муниципальных образований (содержание Думы города Югорска)</t>
  </si>
  <si>
    <t>Обеспечение деятельности финансовых, налоговых и таможенных органов и органов финансового (финансово-бюджетного) надзора (содержание департамента финансов администрации города Югорска, контрольно - счетной палаты города Югорска)</t>
  </si>
  <si>
    <t xml:space="preserve">Мобилизационная и вневойсковая подготовка </t>
  </si>
  <si>
    <t>Другие вопросы в области национальной безопасности и правоохранительной деятельности (функционирование системы видеонаблюдения, обеспечение деятельности добровольных народных дружин)</t>
  </si>
  <si>
    <t>Лесное хозяйство                                                               (содержание МАУ "Городское лесничество")</t>
  </si>
  <si>
    <t xml:space="preserve">Другие вопросы в области национальной экономики (мероприятия в сфере охраны труда, по градостроительной деятельности, по землеустройству и землепользованию, субсидии субьектам малого и среднего предпринимательства) </t>
  </si>
  <si>
    <t>Другие вопросы в области жилищно-коммунального хозяйства (содержание департамента жилищно - коммунального и строительного комплекса администрации города Югорска)</t>
  </si>
  <si>
    <t>Другие вопросы в области образования (содержание МКУ "Централизованная бухгалтерия учреждений образования", МКУ "Центр материально - технического и информационно - методического обеспечения",  управления образования администрации города Югорска)</t>
  </si>
  <si>
    <t>Другие вопросы в области культуры, кинематографии (содержание управления культуры администрации города Югорска)</t>
  </si>
  <si>
    <t>Другие вопросы в области физической культуры и спорта (содержание управления социальной политики администрации города Югорска)</t>
  </si>
  <si>
    <t>Другие вопросы в области средств массовой информации (информационное освещение деятельности органов местного самоуправления)</t>
  </si>
  <si>
    <t>Общеэкономические вопросы (организация трудоустройства несовершеннолетних и других категорий граждан)</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</si>
  <si>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</si>
  <si>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Защита населения и территории от чрезвычайных ситуаций природного и техногенного характера, пожарная безопасность</t>
  </si>
  <si>
    <t>Санитарно-эпидемиологическое благополучие</t>
  </si>
  <si>
    <t>Другие общегосударственные вопросы (содержание департамента муниципальной собственности и градостроительства, субвенция по созданию и осуществлению деятельности муниципальных комиссий по делам несовершеннолетних и защите их прав, субвенция по созданию административных комиссий, содержание МКУ "Централизованная бухгалтерия", МКУ "Служба обеспечения органов местного самоуправления", расходы на содержание муниципального имущества, здания администрации города и др.)</t>
  </si>
  <si>
    <t>Обслуживание государственного (муниципального) внутреннего долга</t>
  </si>
  <si>
    <t>Обслуживание государственного (муниципального) долга</t>
  </si>
  <si>
    <t>Другие вопросы в области охраны окружающей среды (субвенция в сфере обращения с твердыми коммунальными отходами и другие мероприятия)</t>
  </si>
  <si>
    <t>Сумма на 2023 год</t>
  </si>
  <si>
    <t>Уточненный план на 2023 год с учетом изменений</t>
  </si>
  <si>
    <t>Утверждено решением Думы города Югорска от 20.12.2022 
№ 128 (с изменениями от 25.04.2023 №32)</t>
  </si>
  <si>
    <t>Информация по уточнению бюджета города Югорска в разрезе функциональной структуры расходов бюджета города Югорска на 2023 год</t>
  </si>
  <si>
    <t xml:space="preserve">Перемещение ассигнований между кодами бюджетной классификации                                                                                                                 </t>
  </si>
  <si>
    <t xml:space="preserve">Увеличение объема субсидии из бюджета автономного округа и доли софинансирования местного бюджета на приобретение жилых помещений                                                                                 </t>
  </si>
  <si>
    <t>Увеличение объема субвенции за счет средств федерального бюджета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</si>
  <si>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Уменьшение объема субвенции из бюджета автономного округа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</si>
  <si>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 xml:space="preserve"> </t>
  </si>
  <si>
    <t>Уменьшение объема субвенции из бюджета автономного округа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</si>
  <si>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Увеличение ассигнований за счет средств местного бюджета на реализацию наказов избирателей депутатам Тюменской областной Думы</t>
  </si>
  <si>
    <t>Экономия расходов на обслуживание муниципального долга города Югорска в связи с предоставлением бюджетного кредита из бюджета автономного округа с процентной ставкой 0,1% годовых и неиспользованием банковской кредитной линии</t>
  </si>
  <si>
    <t>Увеличение ассигнований на оплату задолженности организации коммунального комплекса за потребленные топливно-энергетические ресурсы перед гарантирующими поставщиками</t>
  </si>
  <si>
    <t>Увеличение ассигнований на содержание главы города Югорска</t>
  </si>
  <si>
    <t>Уменьшение объема иных межбюджетных трансфертов за счет средств бюджета автономного округа на реализацию мероприятий по содействию трудоустройству граждан</t>
  </si>
  <si>
    <t>Увеличение объема субвенции из бюджета автономного округа на 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</si>
  <si>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Уменьшение объема субвенции из бюджета автономного округа на поддержку и развитие малых форм хозяйствования</t>
  </si>
  <si>
    <t xml:space="preserve">Уменьшение ассигнований за счет средств местного бюджета в связи с образовавшейся экономией по итогам конкурсных процедур           </t>
  </si>
  <si>
    <t>Увеличение ассигнований на ликвидацию несанкционированных свалок и утилизацию мусора</t>
  </si>
  <si>
    <t xml:space="preserve">Увеличение ассигнований за счет средств местного бюджета на выполнение работ по устройству противопожарных разрывов в городе Югорске </t>
  </si>
  <si>
    <t xml:space="preserve">Увеличение ассигнований за счет средств бюджета автономного округа и  местного бюджета:                                                                                                                             
- субсидии на организацию деятельности молодежных трудовых отрядов;
- иных межбюджетных трансфертов на реализацию наказов избирателей депутатам Думы Ханты-Мансийского автономного округа-Югры;
- на содержание МАУ "МЦ "Гелиос" (заработная плата, начисления на выплаты по оплате труда) </t>
  </si>
  <si>
    <t>Поступление за счет средств бюджета автономного округа иных межбюджетных трансфертов на реализацию наказов избирателей депутатам Думы Ханты-Мансийского автономного округа-Югры</t>
  </si>
  <si>
    <t>Увеличение ассигнований на содержание Думы города Югорска</t>
  </si>
  <si>
    <t>Увеличение ассигнований на содержание администрации города Югорска</t>
  </si>
  <si>
    <t>Увеличение ассигнований на содержание департамента финансов администрации города Югорска</t>
  </si>
  <si>
    <t>Поступление из бюджета автономного округа:
- субсидии на реализацию мероприятий муниципальных программ (подпрограмм),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 иного межбюджетного трансферта в сфере организации мероприятий по профилактике незаконного потребления наркотических средств и психотропных веществ, наркомании.
Увеличение ассигнований за счет средств местного бюджета на:
- содержание департамента муниципальной собственности и градостроительства администрации города Югорска;
- ремонт гаражей по ул. Ленина, 29;
- содержание МКУ «Централизованная бухгалтерия» и МКУ «Служба обеспечения органов местного самоуправления» (заработная плата, начисления на выплаты по оплате труда, оплата  льготного проезда к месту использования отпуска и обратно)</t>
  </si>
  <si>
    <t>Увеличение ассигнований за счет средств местного бюджета на содержание отдела по первичному воинскому учету администрации города Югорска</t>
  </si>
  <si>
    <t>Увеличение ассигнований на содержание отдела записи актов гражданского состояния администрации города Югорска</t>
  </si>
  <si>
    <t>Увеличение объема субсидии из бюджета автономного округа и доли софинансирования местного бюджета на финансовую поддержку субъектов малого и среднего предпринимательства.
Увеличение ассигнований за счет средств местного бюджета на:
- оплату кадастровых работ в целях реконструкции автомобильных дорог;
- оказание услуг по обследованию строительных конструкций объектов недвижимости;
- оказание услуг по территориальному планированию по ул. Магистральная</t>
  </si>
  <si>
    <t>Поступление субсидии из бюджета автономного округа на реализацию инициативного проекта на устройство пешеходного тротуара по улице Агиришская, отобранного по результатам регионального конкурса.
Увеличение ассигнований за счет средств местного бюджета на выполнение работ по монтажу всесезонной горки</t>
  </si>
  <si>
    <t>Увеличение ассигнований за счет средств местного бюджета на содержание департамента жилищно-коммунального и строительного комплекса администрации города Югорска</t>
  </si>
  <si>
    <t>Увеличение объема субвенции из бюджета автономного округа на 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Югры отдельных государственных полномочий в области образования</t>
  </si>
  <si>
    <t>Увеличение ассигнований за счет средств местного бюджета на содержание МКУ "Централизованная бухгалтерия учреждений образования", МКУ "Центр материально - технического и информационно - методического обеспечения", управления образования администрации города Югорска (заработная плата, начисления на выплаты по оплате труда)</t>
  </si>
  <si>
    <t xml:space="preserve">Поступление субсидии из бюджета автономного округа на реализацию инициативного проекта "Северное сияние", отобранного по результатам регионального конкурса                                                                                                     </t>
  </si>
  <si>
    <t>Увеличение ассигнований на единовременную поощрительную выплату при выходе на пенсию муниципальных служащих и дополнительную пенсию за выслугу лет в связи с повышением минимального размера пенсий до величины прожиточного минимума пенсионера в автономном округе, ростом количества получателей</t>
  </si>
  <si>
    <t>Увеличение ассигнований на осуществление социальных выплат гражданам на приобретение жилых помещений по договору купли-продажи, единовременной материальной помощи гражданам, оказавшимся в трудной жизненной или чрезвычайной ситуации</t>
  </si>
  <si>
    <t xml:space="preserve">Увеличение ассигнований на содержание МБУ ДО СШ «Центр Югорского спорта» (заработная плата, начисления на выплаты по оплате труда, приобретение кормов для животных, ветеринарные услуги)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</si>
</sst>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Red]\-#,##0.0"/>
    <numFmt numFmtId="167" formatCode="#,##0.0_ ;\-#,##0.0\ "/>
  </numFmts>
  <fonts count="16">
    <font>
      <sz val="11"/>
      <color rgb="FF000000"/>
      <name val="Calibri"/>
      <family val="2"/>
      <scheme val="minor"/>
    </font>
    <font>
      <sz val="11"/>
      <color theme="1"/>
      <name val="Calibri"/>
      <family val="2"/>
      <charset val="204"/>
      <scheme val="minor"/>
    </font>
    <font>
      <sz val="11"/>
      <color rgb="FF000000"/>
      <name val="Calibri"/>
      <family val="2"/>
      <scheme val="minor"/>
    </font>
    <font>
      <sz val="12"/>
      <name val="Times New Roman"/>
      <family val="1"/>
      <charset val="204"/>
    </font>
    <font>
      <sz val="10"/>
      <name val="Arial"/>
      <family val="2"/>
      <charset val="204"/>
    </font>
    <font>
      <sz val="12"/>
      <color theme="1"/>
      <name val="Times New Roman"/>
      <family val="1"/>
      <charset val="204"/>
    </font>
    <font>
      <sz val="12"/>
      <name val="PT Astra Serif"/>
      <family val="1"/>
      <charset val="204"/>
    </font>
    <font>
      <b/>
      <sz val="12"/>
      <name val="PT Astra Serif"/>
      <family val="1"/>
      <charset val="204"/>
    </font>
    <font>
      <sz val="12"/>
      <color theme="1"/>
      <name val="PT Astra Serif"/>
      <family val="1"/>
      <charset val="204"/>
    </font>
    <font>
      <sz val="10"/>
      <name val="PT Astra Serif"/>
      <family val="1"/>
      <charset val="204"/>
    </font>
    <font>
      <sz val="11"/>
      <color rgb="FFFF0000"/>
      <name val="Calibri"/>
      <family val="2"/>
      <charset val="204"/>
      <scheme val="minor"/>
    </font>
    <font>
      <sz val="12"/>
      <color rgb="FFFF0000"/>
      <name val="PT Astra Serif"/>
      <family val="1"/>
      <charset val="204"/>
    </font>
    <font>
      <sz val="11"/>
      <color rgb="FFFF0000"/>
      <name val="PT Astra Serif"/>
      <family val="1"/>
      <charset val="204"/>
    </font>
    <font>
      <b/>
      <sz val="12"/>
      <color rgb="FFFF0000"/>
      <name val="PT Astra Serif"/>
      <family val="1"/>
      <charset val="204"/>
    </font>
    <font>
      <sz val="12"/>
      <color rgb="FFFF0000"/>
      <name val="Arial"/>
      <family val="2"/>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2" fillId="0" borderId="0"/>
    <xf numFmtId="0" fontId="4" fillId="0" borderId="0"/>
    <xf numFmtId="0" fontId="1" fillId="0" borderId="0"/>
  </cellStyleXfs>
  <cellXfs count="72">
    <xf numFmtId="0" fontId="0" fillId="0" borderId="0" xfId="0" applyFont="1" applyFill="1" applyBorder="1"/>
    <xf numFmtId="0" fontId="1" fillId="2" borderId="0" xfId="3" applyFill="1"/>
    <xf numFmtId="0" fontId="4" fillId="2" borderId="0" xfId="2" applyFill="1"/>
    <xf numFmtId="0" fontId="5" fillId="2" borderId="0" xfId="3" applyFont="1" applyFill="1" applyAlignment="1">
      <alignment vertical="center" wrapText="1"/>
    </xf>
    <xf numFmtId="0" fontId="3" fillId="0" borderId="0" xfId="0" applyFont="1" applyFill="1" applyBorder="1" applyAlignment="1"/>
    <xf numFmtId="0" fontId="6" fillId="2" borderId="0" xfId="2" applyNumberFormat="1" applyFont="1" applyFill="1" applyAlignment="1" applyProtection="1">
      <alignment vertical="top"/>
      <protection hidden="1"/>
    </xf>
    <xf numFmtId="0" fontId="6" fillId="2" borderId="0" xfId="2" applyNumberFormat="1" applyFont="1" applyFill="1" applyAlignment="1" applyProtection="1">
      <alignment horizontal="right" vertical="top"/>
      <protection hidden="1"/>
    </xf>
    <xf numFmtId="0" fontId="6" fillId="0" borderId="0" xfId="0" applyFont="1" applyFill="1" applyBorder="1" applyAlignment="1">
      <alignment horizontal="right"/>
    </xf>
    <xf numFmtId="0" fontId="6" fillId="2" borderId="1" xfId="2" applyNumberFormat="1" applyFont="1" applyFill="1" applyBorder="1" applyAlignment="1" applyProtection="1">
      <alignment horizontal="center" vertical="center" wrapText="1"/>
      <protection hidden="1"/>
    </xf>
    <xf numFmtId="0" fontId="7" fillId="2" borderId="2" xfId="2" applyNumberFormat="1" applyFont="1" applyFill="1" applyBorder="1" applyAlignment="1" applyProtection="1">
      <alignment horizontal="left" vertical="center" wrapText="1"/>
      <protection hidden="1"/>
    </xf>
    <xf numFmtId="165" fontId="7" fillId="2" borderId="2" xfId="2" applyNumberFormat="1" applyFont="1" applyFill="1" applyBorder="1" applyAlignment="1" applyProtection="1">
      <alignment horizontal="center" vertical="center"/>
      <protection hidden="1"/>
    </xf>
    <xf numFmtId="166" fontId="7" fillId="2" borderId="1" xfId="2" applyNumberFormat="1" applyFont="1" applyFill="1" applyBorder="1" applyAlignment="1" applyProtection="1">
      <alignment horizontal="right" vertical="center"/>
      <protection hidden="1"/>
    </xf>
    <xf numFmtId="0" fontId="6" fillId="0" borderId="1" xfId="2" applyNumberFormat="1" applyFont="1" applyFill="1" applyBorder="1" applyAlignment="1" applyProtection="1">
      <alignment horizontal="left" vertical="center" wrapText="1"/>
      <protection hidden="1"/>
    </xf>
    <xf numFmtId="165" fontId="6" fillId="2" borderId="1" xfId="2" applyNumberFormat="1" applyFont="1" applyFill="1" applyBorder="1" applyAlignment="1" applyProtection="1">
      <alignment horizontal="center" vertical="center"/>
      <protection hidden="1"/>
    </xf>
    <xf numFmtId="166" fontId="6" fillId="2" borderId="1" xfId="2" applyNumberFormat="1" applyFont="1" applyFill="1" applyBorder="1" applyAlignment="1" applyProtection="1">
      <alignment horizontal="right" vertical="center"/>
      <protection hidden="1"/>
    </xf>
    <xf numFmtId="167" fontId="6" fillId="2" borderId="1" xfId="2" applyNumberFormat="1" applyFont="1" applyFill="1" applyBorder="1" applyAlignment="1" applyProtection="1">
      <alignment horizontal="right" vertical="center"/>
      <protection hidden="1"/>
    </xf>
    <xf numFmtId="0" fontId="7" fillId="0" borderId="2" xfId="2" applyNumberFormat="1" applyFont="1" applyFill="1" applyBorder="1" applyAlignment="1" applyProtection="1">
      <alignment horizontal="left" vertical="center" wrapText="1"/>
      <protection hidden="1"/>
    </xf>
    <xf numFmtId="164" fontId="6" fillId="2" borderId="1" xfId="2" applyNumberFormat="1" applyFont="1" applyFill="1" applyBorder="1" applyAlignment="1" applyProtection="1">
      <alignment horizontal="right" vertical="center"/>
      <protection hidden="1"/>
    </xf>
    <xf numFmtId="0" fontId="6" fillId="2" borderId="1" xfId="2" applyNumberFormat="1" applyFont="1" applyFill="1" applyBorder="1" applyAlignment="1" applyProtection="1">
      <alignment horizontal="left" vertical="center" wrapText="1"/>
      <protection hidden="1"/>
    </xf>
    <xf numFmtId="164" fontId="7" fillId="2" borderId="1" xfId="2" applyNumberFormat="1" applyFont="1" applyFill="1" applyBorder="1" applyAlignment="1" applyProtection="1">
      <alignment horizontal="right" vertical="center"/>
      <protection hidden="1"/>
    </xf>
    <xf numFmtId="0" fontId="6" fillId="0" borderId="2" xfId="2" applyNumberFormat="1" applyFont="1" applyFill="1" applyBorder="1" applyAlignment="1" applyProtection="1">
      <alignment horizontal="left" vertical="center" wrapText="1"/>
      <protection hidden="1"/>
    </xf>
    <xf numFmtId="165" fontId="6" fillId="2" borderId="2" xfId="2" applyNumberFormat="1" applyFont="1" applyFill="1" applyBorder="1" applyAlignment="1" applyProtection="1">
      <alignment horizontal="center" vertical="center"/>
      <protection hidden="1"/>
    </xf>
    <xf numFmtId="164" fontId="6" fillId="2" borderId="1" xfId="2" applyNumberFormat="1" applyFont="1" applyFill="1" applyBorder="1" applyAlignment="1" applyProtection="1">
      <alignment vertical="center"/>
      <protection hidden="1"/>
    </xf>
    <xf numFmtId="0" fontId="7" fillId="0" borderId="1" xfId="2" applyNumberFormat="1" applyFont="1" applyFill="1" applyBorder="1" applyAlignment="1" applyProtection="1">
      <alignment vertical="center"/>
      <protection hidden="1"/>
    </xf>
    <xf numFmtId="0" fontId="7" fillId="2" borderId="3" xfId="2" applyNumberFormat="1" applyFont="1" applyFill="1" applyBorder="1" applyAlignment="1" applyProtection="1">
      <protection hidden="1"/>
    </xf>
    <xf numFmtId="0" fontId="7" fillId="2" borderId="1" xfId="2" applyNumberFormat="1" applyFont="1" applyFill="1" applyBorder="1" applyAlignment="1" applyProtection="1">
      <protection hidden="1"/>
    </xf>
    <xf numFmtId="0" fontId="9" fillId="2" borderId="0" xfId="2" applyFont="1" applyFill="1"/>
    <xf numFmtId="0" fontId="8" fillId="2" borderId="0" xfId="3" applyFont="1" applyFill="1" applyAlignment="1">
      <alignment vertical="center" wrapText="1"/>
    </xf>
    <xf numFmtId="0" fontId="6" fillId="2" borderId="0" xfId="3" applyFont="1" applyFill="1" applyAlignment="1">
      <alignment horizontal="right" vertical="center" wrapText="1"/>
    </xf>
    <xf numFmtId="0" fontId="7" fillId="2" borderId="0" xfId="2" applyNumberFormat="1" applyFont="1" applyFill="1" applyAlignment="1" applyProtection="1">
      <alignment horizontal="center" vertical="center" wrapText="1"/>
      <protection hidden="1"/>
    </xf>
    <xf numFmtId="0" fontId="6" fillId="2" borderId="1" xfId="3" applyFont="1" applyFill="1" applyBorder="1" applyAlignment="1">
      <alignment horizontal="center" vertical="center" wrapText="1"/>
    </xf>
    <xf numFmtId="0" fontId="6" fillId="2" borderId="1" xfId="3" applyFont="1" applyFill="1" applyBorder="1" applyAlignment="1">
      <alignment vertical="center" wrapText="1"/>
    </xf>
    <xf numFmtId="0" fontId="10" fillId="2" borderId="0" xfId="3" applyFont="1" applyFill="1"/>
    <xf numFmtId="0" fontId="7" fillId="2" borderId="1" xfId="2" applyNumberFormat="1" applyFont="1" applyFill="1" applyBorder="1" applyAlignment="1" applyProtection="1">
      <alignment horizontal="center" vertical="center" wrapText="1"/>
      <protection hidden="1"/>
    </xf>
    <xf numFmtId="0" fontId="1" fillId="2" borderId="0" xfId="3" applyFill="1" applyAlignment="1">
      <alignment wrapText="1"/>
    </xf>
    <xf numFmtId="164" fontId="7" fillId="0" borderId="1" xfId="2" applyNumberFormat="1" applyFont="1" applyFill="1" applyBorder="1" applyAlignment="1" applyProtection="1">
      <alignment vertical="center"/>
      <protection hidden="1"/>
    </xf>
    <xf numFmtId="164" fontId="7" fillId="0" borderId="1" xfId="2" applyNumberFormat="1" applyFont="1" applyFill="1" applyBorder="1" applyAlignment="1" applyProtection="1">
      <alignment horizontal="right" vertical="center"/>
      <protection hidden="1"/>
    </xf>
    <xf numFmtId="0" fontId="7" fillId="2" borderId="0" xfId="2" applyNumberFormat="1" applyFont="1" applyFill="1" applyAlignment="1" applyProtection="1">
      <alignment horizontal="center" vertical="center" wrapText="1"/>
      <protection hidden="1"/>
    </xf>
    <xf numFmtId="0" fontId="7" fillId="2" borderId="1" xfId="2" applyNumberFormat="1" applyFont="1" applyFill="1" applyBorder="1" applyAlignment="1" applyProtection="1">
      <alignment horizontal="center" vertical="center" wrapText="1"/>
      <protection hidden="1"/>
    </xf>
    <xf numFmtId="0" fontId="11" fillId="2" borderId="0" xfId="2" applyNumberFormat="1" applyFont="1" applyFill="1" applyAlignment="1" applyProtection="1">
      <alignment horizontal="right" vertical="top"/>
      <protection hidden="1"/>
    </xf>
    <xf numFmtId="0" fontId="12" fillId="2" borderId="0" xfId="3" applyFont="1" applyFill="1"/>
    <xf numFmtId="0" fontId="11" fillId="2" borderId="0" xfId="3" applyFont="1" applyFill="1" applyAlignment="1">
      <alignment horizontal="right"/>
    </xf>
    <xf numFmtId="0" fontId="13" fillId="2" borderId="0" xfId="2" applyNumberFormat="1" applyFont="1" applyFill="1" applyAlignment="1" applyProtection="1">
      <alignment horizontal="center" vertical="center" wrapText="1"/>
      <protection hidden="1"/>
    </xf>
    <xf numFmtId="0" fontId="13" fillId="2" borderId="0" xfId="2" applyNumberFormat="1" applyFont="1" applyFill="1" applyAlignment="1" applyProtection="1">
      <alignment horizontal="right" vertical="center" wrapText="1"/>
      <protection hidden="1"/>
    </xf>
    <xf numFmtId="0" fontId="13" fillId="2" borderId="1" xfId="2" applyNumberFormat="1" applyFont="1" applyFill="1" applyBorder="1" applyAlignment="1" applyProtection="1">
      <alignment horizontal="center" vertical="center" wrapText="1"/>
      <protection hidden="1"/>
    </xf>
    <xf numFmtId="0" fontId="11" fillId="2" borderId="1" xfId="2" applyNumberFormat="1" applyFont="1" applyFill="1" applyBorder="1" applyAlignment="1" applyProtection="1">
      <alignment horizontal="center" vertical="center" wrapText="1"/>
      <protection hidden="1"/>
    </xf>
    <xf numFmtId="166" fontId="13" fillId="2" borderId="1" xfId="2" applyNumberFormat="1" applyFont="1" applyFill="1" applyBorder="1" applyAlignment="1" applyProtection="1">
      <alignment horizontal="right" vertical="center"/>
      <protection hidden="1"/>
    </xf>
    <xf numFmtId="166" fontId="13" fillId="2" borderId="2" xfId="2" applyNumberFormat="1" applyFont="1" applyFill="1" applyBorder="1" applyAlignment="1" applyProtection="1">
      <alignment horizontal="right" vertical="center"/>
      <protection hidden="1"/>
    </xf>
    <xf numFmtId="166" fontId="11" fillId="2" borderId="1" xfId="2" applyNumberFormat="1" applyFont="1" applyFill="1" applyBorder="1" applyAlignment="1" applyProtection="1">
      <alignment horizontal="right" vertical="center"/>
      <protection hidden="1"/>
    </xf>
    <xf numFmtId="164" fontId="11" fillId="2" borderId="1" xfId="2" applyNumberFormat="1" applyFont="1" applyFill="1" applyBorder="1" applyAlignment="1" applyProtection="1">
      <alignment horizontal="right" vertical="center"/>
      <protection hidden="1"/>
    </xf>
    <xf numFmtId="164" fontId="13" fillId="2" borderId="1" xfId="2" applyNumberFormat="1" applyFont="1" applyFill="1" applyBorder="1" applyAlignment="1" applyProtection="1">
      <alignment horizontal="right" vertical="center"/>
      <protection hidden="1"/>
    </xf>
    <xf numFmtId="164" fontId="13" fillId="2" borderId="2" xfId="2" applyNumberFormat="1" applyFont="1" applyFill="1" applyBorder="1" applyAlignment="1" applyProtection="1">
      <alignment horizontal="right" vertical="center"/>
      <protection hidden="1"/>
    </xf>
    <xf numFmtId="164" fontId="11" fillId="2" borderId="1" xfId="2" applyNumberFormat="1" applyFont="1" applyFill="1" applyBorder="1" applyAlignment="1" applyProtection="1">
      <alignment vertical="center"/>
      <protection hidden="1"/>
    </xf>
    <xf numFmtId="164" fontId="11" fillId="2" borderId="1" xfId="0" applyNumberFormat="1" applyFont="1" applyFill="1" applyBorder="1" applyAlignment="1">
      <alignment horizontal="right" vertical="center"/>
    </xf>
    <xf numFmtId="164" fontId="13" fillId="2" borderId="1" xfId="2" applyNumberFormat="1" applyFont="1" applyFill="1" applyBorder="1" applyAlignment="1" applyProtection="1">
      <alignment vertical="center"/>
      <protection hidden="1"/>
    </xf>
    <xf numFmtId="0" fontId="11" fillId="2" borderId="0" xfId="2" applyFont="1" applyFill="1" applyAlignment="1">
      <alignment horizontal="right"/>
    </xf>
    <xf numFmtId="0" fontId="14" fillId="2" borderId="0" xfId="2" applyFont="1" applyFill="1" applyAlignment="1">
      <alignment horizontal="right"/>
    </xf>
    <xf numFmtId="0" fontId="15" fillId="2" borderId="0" xfId="3" applyFont="1" applyFill="1" applyAlignment="1">
      <alignment horizontal="right"/>
    </xf>
    <xf numFmtId="0" fontId="4" fillId="2" borderId="0" xfId="2" applyFont="1" applyFill="1"/>
    <xf numFmtId="0" fontId="11" fillId="2" borderId="1" xfId="3" applyFont="1" applyFill="1" applyBorder="1" applyAlignment="1">
      <alignment vertical="center" wrapText="1"/>
    </xf>
    <xf numFmtId="0" fontId="6" fillId="2" borderId="1" xfId="3" applyFont="1" applyFill="1" applyBorder="1" applyAlignment="1">
      <alignment horizontal="left" vertical="center" wrapText="1"/>
    </xf>
    <xf numFmtId="0" fontId="6" fillId="2" borderId="5" xfId="3" applyFont="1" applyFill="1" applyBorder="1" applyAlignment="1">
      <alignment vertical="center" wrapText="1"/>
    </xf>
    <xf numFmtId="0" fontId="6" fillId="0" borderId="1" xfId="3" applyFont="1" applyFill="1" applyBorder="1" applyAlignment="1">
      <alignment vertical="center" wrapText="1"/>
    </xf>
    <xf numFmtId="0" fontId="6" fillId="0" borderId="1" xfId="3" applyFont="1" applyFill="1" applyBorder="1" applyAlignment="1">
      <alignment horizontal="left" vertical="center" wrapText="1"/>
    </xf>
    <xf numFmtId="0" fontId="6" fillId="2" borderId="4" xfId="3" applyFont="1" applyFill="1" applyBorder="1" applyAlignment="1">
      <alignment horizontal="left" vertical="center" wrapText="1"/>
    </xf>
    <xf numFmtId="0" fontId="6" fillId="2" borderId="5" xfId="3" applyFont="1" applyFill="1" applyBorder="1" applyAlignment="1">
      <alignment horizontal="left" vertical="center" wrapText="1"/>
    </xf>
    <xf numFmtId="0" fontId="7" fillId="2" borderId="0" xfId="2" applyNumberFormat="1" applyFont="1" applyFill="1" applyAlignment="1" applyProtection="1">
      <alignment horizontal="center" vertical="center" wrapText="1"/>
      <protection hidden="1"/>
    </xf>
    <xf numFmtId="0" fontId="7" fillId="0" borderId="4" xfId="3" applyFont="1" applyBorder="1" applyAlignment="1">
      <alignment horizontal="center" vertical="center"/>
    </xf>
    <xf numFmtId="0" fontId="7" fillId="0" borderId="5" xfId="0" applyFont="1" applyFill="1" applyBorder="1" applyAlignment="1">
      <alignment horizontal="center" vertical="center"/>
    </xf>
    <xf numFmtId="0" fontId="13" fillId="2" borderId="1" xfId="2" applyFont="1" applyFill="1" applyBorder="1" applyAlignment="1" applyProtection="1">
      <alignment horizontal="center" vertical="center"/>
      <protection hidden="1"/>
    </xf>
    <xf numFmtId="0" fontId="7" fillId="2" borderId="1" xfId="2" applyNumberFormat="1" applyFont="1" applyFill="1" applyBorder="1" applyAlignment="1" applyProtection="1">
      <alignment horizontal="center" vertical="center" wrapText="1"/>
      <protection hidden="1"/>
    </xf>
    <xf numFmtId="0" fontId="7" fillId="2" borderId="1" xfId="2" applyFont="1" applyFill="1" applyBorder="1" applyAlignment="1" applyProtection="1">
      <alignment horizontal="center" vertical="center"/>
      <protection hidden="1"/>
    </xf>
  </cellXfs>
  <cellStyles count="4">
    <cellStyle name="Normal" xfId="1"/>
    <cellStyle name="Обычный" xfId="0" builtinId="0"/>
    <cellStyle name="Обычный 2" xfId="3"/>
    <cellStyle name="Обычный 2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EBCD"/>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7"/>
  <sheetViews>
    <sheetView tabSelected="1" view="pageBreakPreview" topLeftCell="C4" zoomScale="120" zoomScaleNormal="70" zoomScaleSheetLayoutView="120" workbookViewId="0">
      <selection activeCell="M62" sqref="M62:M63"/>
    </sheetView>
  </sheetViews>
  <sheetFormatPr defaultRowHeight="15.75"/>
  <cols>
    <col min="1" max="1" width="58.85546875" style="2" customWidth="1"/>
    <col min="2" max="2" width="6" style="2" customWidth="1"/>
    <col min="3" max="3" width="7.140625" style="2" customWidth="1"/>
    <col min="4" max="4" width="17.85546875" style="2" customWidth="1"/>
    <col min="5" max="6" width="14.42578125" style="58" customWidth="1"/>
    <col min="7" max="7" width="16.85546875" style="56" hidden="1" customWidth="1"/>
    <col min="8" max="9" width="14.42578125" style="32" hidden="1" customWidth="1"/>
    <col min="10" max="10" width="16.85546875" style="57" hidden="1" customWidth="1"/>
    <col min="11" max="12" width="14.42578125" style="32" hidden="1" customWidth="1"/>
    <col min="13" max="13" width="75.5703125" style="3" customWidth="1"/>
    <col min="14" max="256" width="8.85546875" style="1"/>
    <col min="257" max="257" width="48" style="1" customWidth="1"/>
    <col min="258" max="258" width="6" style="1" customWidth="1"/>
    <col min="259" max="259" width="7.140625" style="1" customWidth="1"/>
    <col min="260" max="260" width="16.85546875" style="1" customWidth="1"/>
    <col min="261" max="262" width="14.42578125" style="1" customWidth="1"/>
    <col min="263" max="263" width="16.85546875" style="1" customWidth="1"/>
    <col min="264" max="265" width="14.42578125" style="1" customWidth="1"/>
    <col min="266" max="266" width="16.85546875" style="1" customWidth="1"/>
    <col min="267" max="268" width="14.42578125" style="1" customWidth="1"/>
    <col min="269" max="512" width="8.85546875" style="1"/>
    <col min="513" max="513" width="48" style="1" customWidth="1"/>
    <col min="514" max="514" width="6" style="1" customWidth="1"/>
    <col min="515" max="515" width="7.140625" style="1" customWidth="1"/>
    <col min="516" max="516" width="16.85546875" style="1" customWidth="1"/>
    <col min="517" max="518" width="14.42578125" style="1" customWidth="1"/>
    <col min="519" max="519" width="16.85546875" style="1" customWidth="1"/>
    <col min="520" max="521" width="14.42578125" style="1" customWidth="1"/>
    <col min="522" max="522" width="16.85546875" style="1" customWidth="1"/>
    <col min="523" max="524" width="14.42578125" style="1" customWidth="1"/>
    <col min="525" max="768" width="8.85546875" style="1"/>
    <col min="769" max="769" width="48" style="1" customWidth="1"/>
    <col min="770" max="770" width="6" style="1" customWidth="1"/>
    <col min="771" max="771" width="7.140625" style="1" customWidth="1"/>
    <col min="772" max="772" width="16.85546875" style="1" customWidth="1"/>
    <col min="773" max="774" width="14.42578125" style="1" customWidth="1"/>
    <col min="775" max="775" width="16.85546875" style="1" customWidth="1"/>
    <col min="776" max="777" width="14.42578125" style="1" customWidth="1"/>
    <col min="778" max="778" width="16.85546875" style="1" customWidth="1"/>
    <col min="779" max="780" width="14.42578125" style="1" customWidth="1"/>
    <col min="781" max="1024" width="8.85546875" style="1"/>
    <col min="1025" max="1025" width="48" style="1" customWidth="1"/>
    <col min="1026" max="1026" width="6" style="1" customWidth="1"/>
    <col min="1027" max="1027" width="7.140625" style="1" customWidth="1"/>
    <col min="1028" max="1028" width="16.85546875" style="1" customWidth="1"/>
    <col min="1029" max="1030" width="14.42578125" style="1" customWidth="1"/>
    <col min="1031" max="1031" width="16.85546875" style="1" customWidth="1"/>
    <col min="1032" max="1033" width="14.42578125" style="1" customWidth="1"/>
    <col min="1034" max="1034" width="16.85546875" style="1" customWidth="1"/>
    <col min="1035" max="1036" width="14.42578125" style="1" customWidth="1"/>
    <col min="1037" max="1280" width="8.85546875" style="1"/>
    <col min="1281" max="1281" width="48" style="1" customWidth="1"/>
    <col min="1282" max="1282" width="6" style="1" customWidth="1"/>
    <col min="1283" max="1283" width="7.140625" style="1" customWidth="1"/>
    <col min="1284" max="1284" width="16.85546875" style="1" customWidth="1"/>
    <col min="1285" max="1286" width="14.42578125" style="1" customWidth="1"/>
    <col min="1287" max="1287" width="16.85546875" style="1" customWidth="1"/>
    <col min="1288" max="1289" width="14.42578125" style="1" customWidth="1"/>
    <col min="1290" max="1290" width="16.85546875" style="1" customWidth="1"/>
    <col min="1291" max="1292" width="14.42578125" style="1" customWidth="1"/>
    <col min="1293" max="1536" width="8.85546875" style="1"/>
    <col min="1537" max="1537" width="48" style="1" customWidth="1"/>
    <col min="1538" max="1538" width="6" style="1" customWidth="1"/>
    <col min="1539" max="1539" width="7.140625" style="1" customWidth="1"/>
    <col min="1540" max="1540" width="16.85546875" style="1" customWidth="1"/>
    <col min="1541" max="1542" width="14.42578125" style="1" customWidth="1"/>
    <col min="1543" max="1543" width="16.85546875" style="1" customWidth="1"/>
    <col min="1544" max="1545" width="14.42578125" style="1" customWidth="1"/>
    <col min="1546" max="1546" width="16.85546875" style="1" customWidth="1"/>
    <col min="1547" max="1548" width="14.42578125" style="1" customWidth="1"/>
    <col min="1549" max="1792" width="8.85546875" style="1"/>
    <col min="1793" max="1793" width="48" style="1" customWidth="1"/>
    <col min="1794" max="1794" width="6" style="1" customWidth="1"/>
    <col min="1795" max="1795" width="7.140625" style="1" customWidth="1"/>
    <col min="1796" max="1796" width="16.85546875" style="1" customWidth="1"/>
    <col min="1797" max="1798" width="14.42578125" style="1" customWidth="1"/>
    <col min="1799" max="1799" width="16.85546875" style="1" customWidth="1"/>
    <col min="1800" max="1801" width="14.42578125" style="1" customWidth="1"/>
    <col min="1802" max="1802" width="16.85546875" style="1" customWidth="1"/>
    <col min="1803" max="1804" width="14.42578125" style="1" customWidth="1"/>
    <col min="1805" max="2048" width="8.85546875" style="1"/>
    <col min="2049" max="2049" width="48" style="1" customWidth="1"/>
    <col min="2050" max="2050" width="6" style="1" customWidth="1"/>
    <col min="2051" max="2051" width="7.140625" style="1" customWidth="1"/>
    <col min="2052" max="2052" width="16.85546875" style="1" customWidth="1"/>
    <col min="2053" max="2054" width="14.42578125" style="1" customWidth="1"/>
    <col min="2055" max="2055" width="16.85546875" style="1" customWidth="1"/>
    <col min="2056" max="2057" width="14.42578125" style="1" customWidth="1"/>
    <col min="2058" max="2058" width="16.85546875" style="1" customWidth="1"/>
    <col min="2059" max="2060" width="14.42578125" style="1" customWidth="1"/>
    <col min="2061" max="2304" width="8.85546875" style="1"/>
    <col min="2305" max="2305" width="48" style="1" customWidth="1"/>
    <col min="2306" max="2306" width="6" style="1" customWidth="1"/>
    <col min="2307" max="2307" width="7.140625" style="1" customWidth="1"/>
    <col min="2308" max="2308" width="16.85546875" style="1" customWidth="1"/>
    <col min="2309" max="2310" width="14.42578125" style="1" customWidth="1"/>
    <col min="2311" max="2311" width="16.85546875" style="1" customWidth="1"/>
    <col min="2312" max="2313" width="14.42578125" style="1" customWidth="1"/>
    <col min="2314" max="2314" width="16.85546875" style="1" customWidth="1"/>
    <col min="2315" max="2316" width="14.42578125" style="1" customWidth="1"/>
    <col min="2317" max="2560" width="8.85546875" style="1"/>
    <col min="2561" max="2561" width="48" style="1" customWidth="1"/>
    <col min="2562" max="2562" width="6" style="1" customWidth="1"/>
    <col min="2563" max="2563" width="7.140625" style="1" customWidth="1"/>
    <col min="2564" max="2564" width="16.85546875" style="1" customWidth="1"/>
    <col min="2565" max="2566" width="14.42578125" style="1" customWidth="1"/>
    <col min="2567" max="2567" width="16.85546875" style="1" customWidth="1"/>
    <col min="2568" max="2569" width="14.42578125" style="1" customWidth="1"/>
    <col min="2570" max="2570" width="16.85546875" style="1" customWidth="1"/>
    <col min="2571" max="2572" width="14.42578125" style="1" customWidth="1"/>
    <col min="2573" max="2816" width="8.85546875" style="1"/>
    <col min="2817" max="2817" width="48" style="1" customWidth="1"/>
    <col min="2818" max="2818" width="6" style="1" customWidth="1"/>
    <col min="2819" max="2819" width="7.140625" style="1" customWidth="1"/>
    <col min="2820" max="2820" width="16.85546875" style="1" customWidth="1"/>
    <col min="2821" max="2822" width="14.42578125" style="1" customWidth="1"/>
    <col min="2823" max="2823" width="16.85546875" style="1" customWidth="1"/>
    <col min="2824" max="2825" width="14.42578125" style="1" customWidth="1"/>
    <col min="2826" max="2826" width="16.85546875" style="1" customWidth="1"/>
    <col min="2827" max="2828" width="14.42578125" style="1" customWidth="1"/>
    <col min="2829" max="3072" width="8.85546875" style="1"/>
    <col min="3073" max="3073" width="48" style="1" customWidth="1"/>
    <col min="3074" max="3074" width="6" style="1" customWidth="1"/>
    <col min="3075" max="3075" width="7.140625" style="1" customWidth="1"/>
    <col min="3076" max="3076" width="16.85546875" style="1" customWidth="1"/>
    <col min="3077" max="3078" width="14.42578125" style="1" customWidth="1"/>
    <col min="3079" max="3079" width="16.85546875" style="1" customWidth="1"/>
    <col min="3080" max="3081" width="14.42578125" style="1" customWidth="1"/>
    <col min="3082" max="3082" width="16.85546875" style="1" customWidth="1"/>
    <col min="3083" max="3084" width="14.42578125" style="1" customWidth="1"/>
    <col min="3085" max="3328" width="8.85546875" style="1"/>
    <col min="3329" max="3329" width="48" style="1" customWidth="1"/>
    <col min="3330" max="3330" width="6" style="1" customWidth="1"/>
    <col min="3331" max="3331" width="7.140625" style="1" customWidth="1"/>
    <col min="3332" max="3332" width="16.85546875" style="1" customWidth="1"/>
    <col min="3333" max="3334" width="14.42578125" style="1" customWidth="1"/>
    <col min="3335" max="3335" width="16.85546875" style="1" customWidth="1"/>
    <col min="3336" max="3337" width="14.42578125" style="1" customWidth="1"/>
    <col min="3338" max="3338" width="16.85546875" style="1" customWidth="1"/>
    <col min="3339" max="3340" width="14.42578125" style="1" customWidth="1"/>
    <col min="3341" max="3584" width="8.85546875" style="1"/>
    <col min="3585" max="3585" width="48" style="1" customWidth="1"/>
    <col min="3586" max="3586" width="6" style="1" customWidth="1"/>
    <col min="3587" max="3587" width="7.140625" style="1" customWidth="1"/>
    <col min="3588" max="3588" width="16.85546875" style="1" customWidth="1"/>
    <col min="3589" max="3590" width="14.42578125" style="1" customWidth="1"/>
    <col min="3591" max="3591" width="16.85546875" style="1" customWidth="1"/>
    <col min="3592" max="3593" width="14.42578125" style="1" customWidth="1"/>
    <col min="3594" max="3594" width="16.85546875" style="1" customWidth="1"/>
    <col min="3595" max="3596" width="14.42578125" style="1" customWidth="1"/>
    <col min="3597" max="3840" width="8.85546875" style="1"/>
    <col min="3841" max="3841" width="48" style="1" customWidth="1"/>
    <col min="3842" max="3842" width="6" style="1" customWidth="1"/>
    <col min="3843" max="3843" width="7.140625" style="1" customWidth="1"/>
    <col min="3844" max="3844" width="16.85546875" style="1" customWidth="1"/>
    <col min="3845" max="3846" width="14.42578125" style="1" customWidth="1"/>
    <col min="3847" max="3847" width="16.85546875" style="1" customWidth="1"/>
    <col min="3848" max="3849" width="14.42578125" style="1" customWidth="1"/>
    <col min="3850" max="3850" width="16.85546875" style="1" customWidth="1"/>
    <col min="3851" max="3852" width="14.42578125" style="1" customWidth="1"/>
    <col min="3853" max="4096" width="8.85546875" style="1"/>
    <col min="4097" max="4097" width="48" style="1" customWidth="1"/>
    <col min="4098" max="4098" width="6" style="1" customWidth="1"/>
    <col min="4099" max="4099" width="7.140625" style="1" customWidth="1"/>
    <col min="4100" max="4100" width="16.85546875" style="1" customWidth="1"/>
    <col min="4101" max="4102" width="14.42578125" style="1" customWidth="1"/>
    <col min="4103" max="4103" width="16.85546875" style="1" customWidth="1"/>
    <col min="4104" max="4105" width="14.42578125" style="1" customWidth="1"/>
    <col min="4106" max="4106" width="16.85546875" style="1" customWidth="1"/>
    <col min="4107" max="4108" width="14.42578125" style="1" customWidth="1"/>
    <col min="4109" max="4352" width="8.85546875" style="1"/>
    <col min="4353" max="4353" width="48" style="1" customWidth="1"/>
    <col min="4354" max="4354" width="6" style="1" customWidth="1"/>
    <col min="4355" max="4355" width="7.140625" style="1" customWidth="1"/>
    <col min="4356" max="4356" width="16.85546875" style="1" customWidth="1"/>
    <col min="4357" max="4358" width="14.42578125" style="1" customWidth="1"/>
    <col min="4359" max="4359" width="16.85546875" style="1" customWidth="1"/>
    <col min="4360" max="4361" width="14.42578125" style="1" customWidth="1"/>
    <col min="4362" max="4362" width="16.85546875" style="1" customWidth="1"/>
    <col min="4363" max="4364" width="14.42578125" style="1" customWidth="1"/>
    <col min="4365" max="4608" width="8.85546875" style="1"/>
    <col min="4609" max="4609" width="48" style="1" customWidth="1"/>
    <col min="4610" max="4610" width="6" style="1" customWidth="1"/>
    <col min="4611" max="4611" width="7.140625" style="1" customWidth="1"/>
    <col min="4612" max="4612" width="16.85546875" style="1" customWidth="1"/>
    <col min="4613" max="4614" width="14.42578125" style="1" customWidth="1"/>
    <col min="4615" max="4615" width="16.85546875" style="1" customWidth="1"/>
    <col min="4616" max="4617" width="14.42578125" style="1" customWidth="1"/>
    <col min="4618" max="4618" width="16.85546875" style="1" customWidth="1"/>
    <col min="4619" max="4620" width="14.42578125" style="1" customWidth="1"/>
    <col min="4621" max="4864" width="8.85546875" style="1"/>
    <col min="4865" max="4865" width="48" style="1" customWidth="1"/>
    <col min="4866" max="4866" width="6" style="1" customWidth="1"/>
    <col min="4867" max="4867" width="7.140625" style="1" customWidth="1"/>
    <col min="4868" max="4868" width="16.85546875" style="1" customWidth="1"/>
    <col min="4869" max="4870" width="14.42578125" style="1" customWidth="1"/>
    <col min="4871" max="4871" width="16.85546875" style="1" customWidth="1"/>
    <col min="4872" max="4873" width="14.42578125" style="1" customWidth="1"/>
    <col min="4874" max="4874" width="16.85546875" style="1" customWidth="1"/>
    <col min="4875" max="4876" width="14.42578125" style="1" customWidth="1"/>
    <col min="4877" max="5120" width="8.85546875" style="1"/>
    <col min="5121" max="5121" width="48" style="1" customWidth="1"/>
    <col min="5122" max="5122" width="6" style="1" customWidth="1"/>
    <col min="5123" max="5123" width="7.140625" style="1" customWidth="1"/>
    <col min="5124" max="5124" width="16.85546875" style="1" customWidth="1"/>
    <col min="5125" max="5126" width="14.42578125" style="1" customWidth="1"/>
    <col min="5127" max="5127" width="16.85546875" style="1" customWidth="1"/>
    <col min="5128" max="5129" width="14.42578125" style="1" customWidth="1"/>
    <col min="5130" max="5130" width="16.85546875" style="1" customWidth="1"/>
    <col min="5131" max="5132" width="14.42578125" style="1" customWidth="1"/>
    <col min="5133" max="5376" width="8.85546875" style="1"/>
    <col min="5377" max="5377" width="48" style="1" customWidth="1"/>
    <col min="5378" max="5378" width="6" style="1" customWidth="1"/>
    <col min="5379" max="5379" width="7.140625" style="1" customWidth="1"/>
    <col min="5380" max="5380" width="16.85546875" style="1" customWidth="1"/>
    <col min="5381" max="5382" width="14.42578125" style="1" customWidth="1"/>
    <col min="5383" max="5383" width="16.85546875" style="1" customWidth="1"/>
    <col min="5384" max="5385" width="14.42578125" style="1" customWidth="1"/>
    <col min="5386" max="5386" width="16.85546875" style="1" customWidth="1"/>
    <col min="5387" max="5388" width="14.42578125" style="1" customWidth="1"/>
    <col min="5389" max="5632" width="8.85546875" style="1"/>
    <col min="5633" max="5633" width="48" style="1" customWidth="1"/>
    <col min="5634" max="5634" width="6" style="1" customWidth="1"/>
    <col min="5635" max="5635" width="7.140625" style="1" customWidth="1"/>
    <col min="5636" max="5636" width="16.85546875" style="1" customWidth="1"/>
    <col min="5637" max="5638" width="14.42578125" style="1" customWidth="1"/>
    <col min="5639" max="5639" width="16.85546875" style="1" customWidth="1"/>
    <col min="5640" max="5641" width="14.42578125" style="1" customWidth="1"/>
    <col min="5642" max="5642" width="16.85546875" style="1" customWidth="1"/>
    <col min="5643" max="5644" width="14.42578125" style="1" customWidth="1"/>
    <col min="5645" max="5888" width="8.85546875" style="1"/>
    <col min="5889" max="5889" width="48" style="1" customWidth="1"/>
    <col min="5890" max="5890" width="6" style="1" customWidth="1"/>
    <col min="5891" max="5891" width="7.140625" style="1" customWidth="1"/>
    <col min="5892" max="5892" width="16.85546875" style="1" customWidth="1"/>
    <col min="5893" max="5894" width="14.42578125" style="1" customWidth="1"/>
    <col min="5895" max="5895" width="16.85546875" style="1" customWidth="1"/>
    <col min="5896" max="5897" width="14.42578125" style="1" customWidth="1"/>
    <col min="5898" max="5898" width="16.85546875" style="1" customWidth="1"/>
    <col min="5899" max="5900" width="14.42578125" style="1" customWidth="1"/>
    <col min="5901" max="6144" width="8.85546875" style="1"/>
    <col min="6145" max="6145" width="48" style="1" customWidth="1"/>
    <col min="6146" max="6146" width="6" style="1" customWidth="1"/>
    <col min="6147" max="6147" width="7.140625" style="1" customWidth="1"/>
    <col min="6148" max="6148" width="16.85546875" style="1" customWidth="1"/>
    <col min="6149" max="6150" width="14.42578125" style="1" customWidth="1"/>
    <col min="6151" max="6151" width="16.85546875" style="1" customWidth="1"/>
    <col min="6152" max="6153" width="14.42578125" style="1" customWidth="1"/>
    <col min="6154" max="6154" width="16.85546875" style="1" customWidth="1"/>
    <col min="6155" max="6156" width="14.42578125" style="1" customWidth="1"/>
    <col min="6157" max="6400" width="8.85546875" style="1"/>
    <col min="6401" max="6401" width="48" style="1" customWidth="1"/>
    <col min="6402" max="6402" width="6" style="1" customWidth="1"/>
    <col min="6403" max="6403" width="7.140625" style="1" customWidth="1"/>
    <col min="6404" max="6404" width="16.85546875" style="1" customWidth="1"/>
    <col min="6405" max="6406" width="14.42578125" style="1" customWidth="1"/>
    <col min="6407" max="6407" width="16.85546875" style="1" customWidth="1"/>
    <col min="6408" max="6409" width="14.42578125" style="1" customWidth="1"/>
    <col min="6410" max="6410" width="16.85546875" style="1" customWidth="1"/>
    <col min="6411" max="6412" width="14.42578125" style="1" customWidth="1"/>
    <col min="6413" max="6656" width="8.85546875" style="1"/>
    <col min="6657" max="6657" width="48" style="1" customWidth="1"/>
    <col min="6658" max="6658" width="6" style="1" customWidth="1"/>
    <col min="6659" max="6659" width="7.140625" style="1" customWidth="1"/>
    <col min="6660" max="6660" width="16.85546875" style="1" customWidth="1"/>
    <col min="6661" max="6662" width="14.42578125" style="1" customWidth="1"/>
    <col min="6663" max="6663" width="16.85546875" style="1" customWidth="1"/>
    <col min="6664" max="6665" width="14.42578125" style="1" customWidth="1"/>
    <col min="6666" max="6666" width="16.85546875" style="1" customWidth="1"/>
    <col min="6667" max="6668" width="14.42578125" style="1" customWidth="1"/>
    <col min="6669" max="6912" width="8.85546875" style="1"/>
    <col min="6913" max="6913" width="48" style="1" customWidth="1"/>
    <col min="6914" max="6914" width="6" style="1" customWidth="1"/>
    <col min="6915" max="6915" width="7.140625" style="1" customWidth="1"/>
    <col min="6916" max="6916" width="16.85546875" style="1" customWidth="1"/>
    <col min="6917" max="6918" width="14.42578125" style="1" customWidth="1"/>
    <col min="6919" max="6919" width="16.85546875" style="1" customWidth="1"/>
    <col min="6920" max="6921" width="14.42578125" style="1" customWidth="1"/>
    <col min="6922" max="6922" width="16.85546875" style="1" customWidth="1"/>
    <col min="6923" max="6924" width="14.42578125" style="1" customWidth="1"/>
    <col min="6925" max="7168" width="8.85546875" style="1"/>
    <col min="7169" max="7169" width="48" style="1" customWidth="1"/>
    <col min="7170" max="7170" width="6" style="1" customWidth="1"/>
    <col min="7171" max="7171" width="7.140625" style="1" customWidth="1"/>
    <col min="7172" max="7172" width="16.85546875" style="1" customWidth="1"/>
    <col min="7173" max="7174" width="14.42578125" style="1" customWidth="1"/>
    <col min="7175" max="7175" width="16.85546875" style="1" customWidth="1"/>
    <col min="7176" max="7177" width="14.42578125" style="1" customWidth="1"/>
    <col min="7178" max="7178" width="16.85546875" style="1" customWidth="1"/>
    <col min="7179" max="7180" width="14.42578125" style="1" customWidth="1"/>
    <col min="7181" max="7424" width="8.85546875" style="1"/>
    <col min="7425" max="7425" width="48" style="1" customWidth="1"/>
    <col min="7426" max="7426" width="6" style="1" customWidth="1"/>
    <col min="7427" max="7427" width="7.140625" style="1" customWidth="1"/>
    <col min="7428" max="7428" width="16.85546875" style="1" customWidth="1"/>
    <col min="7429" max="7430" width="14.42578125" style="1" customWidth="1"/>
    <col min="7431" max="7431" width="16.85546875" style="1" customWidth="1"/>
    <col min="7432" max="7433" width="14.42578125" style="1" customWidth="1"/>
    <col min="7434" max="7434" width="16.85546875" style="1" customWidth="1"/>
    <col min="7435" max="7436" width="14.42578125" style="1" customWidth="1"/>
    <col min="7437" max="7680" width="8.85546875" style="1"/>
    <col min="7681" max="7681" width="48" style="1" customWidth="1"/>
    <col min="7682" max="7682" width="6" style="1" customWidth="1"/>
    <col min="7683" max="7683" width="7.140625" style="1" customWidth="1"/>
    <col min="7684" max="7684" width="16.85546875" style="1" customWidth="1"/>
    <col min="7685" max="7686" width="14.42578125" style="1" customWidth="1"/>
    <col min="7687" max="7687" width="16.85546875" style="1" customWidth="1"/>
    <col min="7688" max="7689" width="14.42578125" style="1" customWidth="1"/>
    <col min="7690" max="7690" width="16.85546875" style="1" customWidth="1"/>
    <col min="7691" max="7692" width="14.42578125" style="1" customWidth="1"/>
    <col min="7693" max="7936" width="8.85546875" style="1"/>
    <col min="7937" max="7937" width="48" style="1" customWidth="1"/>
    <col min="7938" max="7938" width="6" style="1" customWidth="1"/>
    <col min="7939" max="7939" width="7.140625" style="1" customWidth="1"/>
    <col min="7940" max="7940" width="16.85546875" style="1" customWidth="1"/>
    <col min="7941" max="7942" width="14.42578125" style="1" customWidth="1"/>
    <col min="7943" max="7943" width="16.85546875" style="1" customWidth="1"/>
    <col min="7944" max="7945" width="14.42578125" style="1" customWidth="1"/>
    <col min="7946" max="7946" width="16.85546875" style="1" customWidth="1"/>
    <col min="7947" max="7948" width="14.42578125" style="1" customWidth="1"/>
    <col min="7949" max="8192" width="8.85546875" style="1"/>
    <col min="8193" max="8193" width="48" style="1" customWidth="1"/>
    <col min="8194" max="8194" width="6" style="1" customWidth="1"/>
    <col min="8195" max="8195" width="7.140625" style="1" customWidth="1"/>
    <col min="8196" max="8196" width="16.85546875" style="1" customWidth="1"/>
    <col min="8197" max="8198" width="14.42578125" style="1" customWidth="1"/>
    <col min="8199" max="8199" width="16.85546875" style="1" customWidth="1"/>
    <col min="8200" max="8201" width="14.42578125" style="1" customWidth="1"/>
    <col min="8202" max="8202" width="16.85546875" style="1" customWidth="1"/>
    <col min="8203" max="8204" width="14.42578125" style="1" customWidth="1"/>
    <col min="8205" max="8448" width="8.85546875" style="1"/>
    <col min="8449" max="8449" width="48" style="1" customWidth="1"/>
    <col min="8450" max="8450" width="6" style="1" customWidth="1"/>
    <col min="8451" max="8451" width="7.140625" style="1" customWidth="1"/>
    <col min="8452" max="8452" width="16.85546875" style="1" customWidth="1"/>
    <col min="8453" max="8454" width="14.42578125" style="1" customWidth="1"/>
    <col min="8455" max="8455" width="16.85546875" style="1" customWidth="1"/>
    <col min="8456" max="8457" width="14.42578125" style="1" customWidth="1"/>
    <col min="8458" max="8458" width="16.85546875" style="1" customWidth="1"/>
    <col min="8459" max="8460" width="14.42578125" style="1" customWidth="1"/>
    <col min="8461" max="8704" width="8.85546875" style="1"/>
    <col min="8705" max="8705" width="48" style="1" customWidth="1"/>
    <col min="8706" max="8706" width="6" style="1" customWidth="1"/>
    <col min="8707" max="8707" width="7.140625" style="1" customWidth="1"/>
    <col min="8708" max="8708" width="16.85546875" style="1" customWidth="1"/>
    <col min="8709" max="8710" width="14.42578125" style="1" customWidth="1"/>
    <col min="8711" max="8711" width="16.85546875" style="1" customWidth="1"/>
    <col min="8712" max="8713" width="14.42578125" style="1" customWidth="1"/>
    <col min="8714" max="8714" width="16.85546875" style="1" customWidth="1"/>
    <col min="8715" max="8716" width="14.42578125" style="1" customWidth="1"/>
    <col min="8717" max="8960" width="8.85546875" style="1"/>
    <col min="8961" max="8961" width="48" style="1" customWidth="1"/>
    <col min="8962" max="8962" width="6" style="1" customWidth="1"/>
    <col min="8963" max="8963" width="7.140625" style="1" customWidth="1"/>
    <col min="8964" max="8964" width="16.85546875" style="1" customWidth="1"/>
    <col min="8965" max="8966" width="14.42578125" style="1" customWidth="1"/>
    <col min="8967" max="8967" width="16.85546875" style="1" customWidth="1"/>
    <col min="8968" max="8969" width="14.42578125" style="1" customWidth="1"/>
    <col min="8970" max="8970" width="16.85546875" style="1" customWidth="1"/>
    <col min="8971" max="8972" width="14.42578125" style="1" customWidth="1"/>
    <col min="8973" max="9216" width="8.85546875" style="1"/>
    <col min="9217" max="9217" width="48" style="1" customWidth="1"/>
    <col min="9218" max="9218" width="6" style="1" customWidth="1"/>
    <col min="9219" max="9219" width="7.140625" style="1" customWidth="1"/>
    <col min="9220" max="9220" width="16.85546875" style="1" customWidth="1"/>
    <col min="9221" max="9222" width="14.42578125" style="1" customWidth="1"/>
    <col min="9223" max="9223" width="16.85546875" style="1" customWidth="1"/>
    <col min="9224" max="9225" width="14.42578125" style="1" customWidth="1"/>
    <col min="9226" max="9226" width="16.85546875" style="1" customWidth="1"/>
    <col min="9227" max="9228" width="14.42578125" style="1" customWidth="1"/>
    <col min="9229" max="9472" width="8.85546875" style="1"/>
    <col min="9473" max="9473" width="48" style="1" customWidth="1"/>
    <col min="9474" max="9474" width="6" style="1" customWidth="1"/>
    <col min="9475" max="9475" width="7.140625" style="1" customWidth="1"/>
    <col min="9476" max="9476" width="16.85546875" style="1" customWidth="1"/>
    <col min="9477" max="9478" width="14.42578125" style="1" customWidth="1"/>
    <col min="9479" max="9479" width="16.85546875" style="1" customWidth="1"/>
    <col min="9480" max="9481" width="14.42578125" style="1" customWidth="1"/>
    <col min="9482" max="9482" width="16.85546875" style="1" customWidth="1"/>
    <col min="9483" max="9484" width="14.42578125" style="1" customWidth="1"/>
    <col min="9485" max="9728" width="8.85546875" style="1"/>
    <col min="9729" max="9729" width="48" style="1" customWidth="1"/>
    <col min="9730" max="9730" width="6" style="1" customWidth="1"/>
    <col min="9731" max="9731" width="7.140625" style="1" customWidth="1"/>
    <col min="9732" max="9732" width="16.85546875" style="1" customWidth="1"/>
    <col min="9733" max="9734" width="14.42578125" style="1" customWidth="1"/>
    <col min="9735" max="9735" width="16.85546875" style="1" customWidth="1"/>
    <col min="9736" max="9737" width="14.42578125" style="1" customWidth="1"/>
    <col min="9738" max="9738" width="16.85546875" style="1" customWidth="1"/>
    <col min="9739" max="9740" width="14.42578125" style="1" customWidth="1"/>
    <col min="9741" max="9984" width="8.85546875" style="1"/>
    <col min="9985" max="9985" width="48" style="1" customWidth="1"/>
    <col min="9986" max="9986" width="6" style="1" customWidth="1"/>
    <col min="9987" max="9987" width="7.140625" style="1" customWidth="1"/>
    <col min="9988" max="9988" width="16.85546875" style="1" customWidth="1"/>
    <col min="9989" max="9990" width="14.42578125" style="1" customWidth="1"/>
    <col min="9991" max="9991" width="16.85546875" style="1" customWidth="1"/>
    <col min="9992" max="9993" width="14.42578125" style="1" customWidth="1"/>
    <col min="9994" max="9994" width="16.85546875" style="1" customWidth="1"/>
    <col min="9995" max="9996" width="14.42578125" style="1" customWidth="1"/>
    <col min="9997" max="10240" width="8.85546875" style="1"/>
    <col min="10241" max="10241" width="48" style="1" customWidth="1"/>
    <col min="10242" max="10242" width="6" style="1" customWidth="1"/>
    <col min="10243" max="10243" width="7.140625" style="1" customWidth="1"/>
    <col min="10244" max="10244" width="16.85546875" style="1" customWidth="1"/>
    <col min="10245" max="10246" width="14.42578125" style="1" customWidth="1"/>
    <col min="10247" max="10247" width="16.85546875" style="1" customWidth="1"/>
    <col min="10248" max="10249" width="14.42578125" style="1" customWidth="1"/>
    <col min="10250" max="10250" width="16.85546875" style="1" customWidth="1"/>
    <col min="10251" max="10252" width="14.42578125" style="1" customWidth="1"/>
    <col min="10253" max="10496" width="8.85546875" style="1"/>
    <col min="10497" max="10497" width="48" style="1" customWidth="1"/>
    <col min="10498" max="10498" width="6" style="1" customWidth="1"/>
    <col min="10499" max="10499" width="7.140625" style="1" customWidth="1"/>
    <col min="10500" max="10500" width="16.85546875" style="1" customWidth="1"/>
    <col min="10501" max="10502" width="14.42578125" style="1" customWidth="1"/>
    <col min="10503" max="10503" width="16.85546875" style="1" customWidth="1"/>
    <col min="10504" max="10505" width="14.42578125" style="1" customWidth="1"/>
    <col min="10506" max="10506" width="16.85546875" style="1" customWidth="1"/>
    <col min="10507" max="10508" width="14.42578125" style="1" customWidth="1"/>
    <col min="10509" max="10752" width="8.85546875" style="1"/>
    <col min="10753" max="10753" width="48" style="1" customWidth="1"/>
    <col min="10754" max="10754" width="6" style="1" customWidth="1"/>
    <col min="10755" max="10755" width="7.140625" style="1" customWidth="1"/>
    <col min="10756" max="10756" width="16.85546875" style="1" customWidth="1"/>
    <col min="10757" max="10758" width="14.42578125" style="1" customWidth="1"/>
    <col min="10759" max="10759" width="16.85546875" style="1" customWidth="1"/>
    <col min="10760" max="10761" width="14.42578125" style="1" customWidth="1"/>
    <col min="10762" max="10762" width="16.85546875" style="1" customWidth="1"/>
    <col min="10763" max="10764" width="14.42578125" style="1" customWidth="1"/>
    <col min="10765" max="11008" width="8.85546875" style="1"/>
    <col min="11009" max="11009" width="48" style="1" customWidth="1"/>
    <col min="11010" max="11010" width="6" style="1" customWidth="1"/>
    <col min="11011" max="11011" width="7.140625" style="1" customWidth="1"/>
    <col min="11012" max="11012" width="16.85546875" style="1" customWidth="1"/>
    <col min="11013" max="11014" width="14.42578125" style="1" customWidth="1"/>
    <col min="11015" max="11015" width="16.85546875" style="1" customWidth="1"/>
    <col min="11016" max="11017" width="14.42578125" style="1" customWidth="1"/>
    <col min="11018" max="11018" width="16.85546875" style="1" customWidth="1"/>
    <col min="11019" max="11020" width="14.42578125" style="1" customWidth="1"/>
    <col min="11021" max="11264" width="8.85546875" style="1"/>
    <col min="11265" max="11265" width="48" style="1" customWidth="1"/>
    <col min="11266" max="11266" width="6" style="1" customWidth="1"/>
    <col min="11267" max="11267" width="7.140625" style="1" customWidth="1"/>
    <col min="11268" max="11268" width="16.85546875" style="1" customWidth="1"/>
    <col min="11269" max="11270" width="14.42578125" style="1" customWidth="1"/>
    <col min="11271" max="11271" width="16.85546875" style="1" customWidth="1"/>
    <col min="11272" max="11273" width="14.42578125" style="1" customWidth="1"/>
    <col min="11274" max="11274" width="16.85546875" style="1" customWidth="1"/>
    <col min="11275" max="11276" width="14.42578125" style="1" customWidth="1"/>
    <col min="11277" max="11520" width="8.85546875" style="1"/>
    <col min="11521" max="11521" width="48" style="1" customWidth="1"/>
    <col min="11522" max="11522" width="6" style="1" customWidth="1"/>
    <col min="11523" max="11523" width="7.140625" style="1" customWidth="1"/>
    <col min="11524" max="11524" width="16.85546875" style="1" customWidth="1"/>
    <col min="11525" max="11526" width="14.42578125" style="1" customWidth="1"/>
    <col min="11527" max="11527" width="16.85546875" style="1" customWidth="1"/>
    <col min="11528" max="11529" width="14.42578125" style="1" customWidth="1"/>
    <col min="11530" max="11530" width="16.85546875" style="1" customWidth="1"/>
    <col min="11531" max="11532" width="14.42578125" style="1" customWidth="1"/>
    <col min="11533" max="11776" width="8.85546875" style="1"/>
    <col min="11777" max="11777" width="48" style="1" customWidth="1"/>
    <col min="11778" max="11778" width="6" style="1" customWidth="1"/>
    <col min="11779" max="11779" width="7.140625" style="1" customWidth="1"/>
    <col min="11780" max="11780" width="16.85546875" style="1" customWidth="1"/>
    <col min="11781" max="11782" width="14.42578125" style="1" customWidth="1"/>
    <col min="11783" max="11783" width="16.85546875" style="1" customWidth="1"/>
    <col min="11784" max="11785" width="14.42578125" style="1" customWidth="1"/>
    <col min="11786" max="11786" width="16.85546875" style="1" customWidth="1"/>
    <col min="11787" max="11788" width="14.42578125" style="1" customWidth="1"/>
    <col min="11789" max="12032" width="8.85546875" style="1"/>
    <col min="12033" max="12033" width="48" style="1" customWidth="1"/>
    <col min="12034" max="12034" width="6" style="1" customWidth="1"/>
    <col min="12035" max="12035" width="7.140625" style="1" customWidth="1"/>
    <col min="12036" max="12036" width="16.85546875" style="1" customWidth="1"/>
    <col min="12037" max="12038" width="14.42578125" style="1" customWidth="1"/>
    <col min="12039" max="12039" width="16.85546875" style="1" customWidth="1"/>
    <col min="12040" max="12041" width="14.42578125" style="1" customWidth="1"/>
    <col min="12042" max="12042" width="16.85546875" style="1" customWidth="1"/>
    <col min="12043" max="12044" width="14.42578125" style="1" customWidth="1"/>
    <col min="12045" max="12288" width="8.85546875" style="1"/>
    <col min="12289" max="12289" width="48" style="1" customWidth="1"/>
    <col min="12290" max="12290" width="6" style="1" customWidth="1"/>
    <col min="12291" max="12291" width="7.140625" style="1" customWidth="1"/>
    <col min="12292" max="12292" width="16.85546875" style="1" customWidth="1"/>
    <col min="12293" max="12294" width="14.42578125" style="1" customWidth="1"/>
    <col min="12295" max="12295" width="16.85546875" style="1" customWidth="1"/>
    <col min="12296" max="12297" width="14.42578125" style="1" customWidth="1"/>
    <col min="12298" max="12298" width="16.85546875" style="1" customWidth="1"/>
    <col min="12299" max="12300" width="14.42578125" style="1" customWidth="1"/>
    <col min="12301" max="12544" width="8.85546875" style="1"/>
    <col min="12545" max="12545" width="48" style="1" customWidth="1"/>
    <col min="12546" max="12546" width="6" style="1" customWidth="1"/>
    <col min="12547" max="12547" width="7.140625" style="1" customWidth="1"/>
    <col min="12548" max="12548" width="16.85546875" style="1" customWidth="1"/>
    <col min="12549" max="12550" width="14.42578125" style="1" customWidth="1"/>
    <col min="12551" max="12551" width="16.85546875" style="1" customWidth="1"/>
    <col min="12552" max="12553" width="14.42578125" style="1" customWidth="1"/>
    <col min="12554" max="12554" width="16.85546875" style="1" customWidth="1"/>
    <col min="12555" max="12556" width="14.42578125" style="1" customWidth="1"/>
    <col min="12557" max="12800" width="8.85546875" style="1"/>
    <col min="12801" max="12801" width="48" style="1" customWidth="1"/>
    <col min="12802" max="12802" width="6" style="1" customWidth="1"/>
    <col min="12803" max="12803" width="7.140625" style="1" customWidth="1"/>
    <col min="12804" max="12804" width="16.85546875" style="1" customWidth="1"/>
    <col min="12805" max="12806" width="14.42578125" style="1" customWidth="1"/>
    <col min="12807" max="12807" width="16.85546875" style="1" customWidth="1"/>
    <col min="12808" max="12809" width="14.42578125" style="1" customWidth="1"/>
    <col min="12810" max="12810" width="16.85546875" style="1" customWidth="1"/>
    <col min="12811" max="12812" width="14.42578125" style="1" customWidth="1"/>
    <col min="12813" max="13056" width="8.85546875" style="1"/>
    <col min="13057" max="13057" width="48" style="1" customWidth="1"/>
    <col min="13058" max="13058" width="6" style="1" customWidth="1"/>
    <col min="13059" max="13059" width="7.140625" style="1" customWidth="1"/>
    <col min="13060" max="13060" width="16.85546875" style="1" customWidth="1"/>
    <col min="13061" max="13062" width="14.42578125" style="1" customWidth="1"/>
    <col min="13063" max="13063" width="16.85546875" style="1" customWidth="1"/>
    <col min="13064" max="13065" width="14.42578125" style="1" customWidth="1"/>
    <col min="13066" max="13066" width="16.85546875" style="1" customWidth="1"/>
    <col min="13067" max="13068" width="14.42578125" style="1" customWidth="1"/>
    <col min="13069" max="13312" width="8.85546875" style="1"/>
    <col min="13313" max="13313" width="48" style="1" customWidth="1"/>
    <col min="13314" max="13314" width="6" style="1" customWidth="1"/>
    <col min="13315" max="13315" width="7.140625" style="1" customWidth="1"/>
    <col min="13316" max="13316" width="16.85546875" style="1" customWidth="1"/>
    <col min="13317" max="13318" width="14.42578125" style="1" customWidth="1"/>
    <col min="13319" max="13319" width="16.85546875" style="1" customWidth="1"/>
    <col min="13320" max="13321" width="14.42578125" style="1" customWidth="1"/>
    <col min="13322" max="13322" width="16.85546875" style="1" customWidth="1"/>
    <col min="13323" max="13324" width="14.42578125" style="1" customWidth="1"/>
    <col min="13325" max="13568" width="8.85546875" style="1"/>
    <col min="13569" max="13569" width="48" style="1" customWidth="1"/>
    <col min="13570" max="13570" width="6" style="1" customWidth="1"/>
    <col min="13571" max="13571" width="7.140625" style="1" customWidth="1"/>
    <col min="13572" max="13572" width="16.85546875" style="1" customWidth="1"/>
    <col min="13573" max="13574" width="14.42578125" style="1" customWidth="1"/>
    <col min="13575" max="13575" width="16.85546875" style="1" customWidth="1"/>
    <col min="13576" max="13577" width="14.42578125" style="1" customWidth="1"/>
    <col min="13578" max="13578" width="16.85546875" style="1" customWidth="1"/>
    <col min="13579" max="13580" width="14.42578125" style="1" customWidth="1"/>
    <col min="13581" max="13824" width="8.85546875" style="1"/>
    <col min="13825" max="13825" width="48" style="1" customWidth="1"/>
    <col min="13826" max="13826" width="6" style="1" customWidth="1"/>
    <col min="13827" max="13827" width="7.140625" style="1" customWidth="1"/>
    <col min="13828" max="13828" width="16.85546875" style="1" customWidth="1"/>
    <col min="13829" max="13830" width="14.42578125" style="1" customWidth="1"/>
    <col min="13831" max="13831" width="16.85546875" style="1" customWidth="1"/>
    <col min="13832" max="13833" width="14.42578125" style="1" customWidth="1"/>
    <col min="13834" max="13834" width="16.85546875" style="1" customWidth="1"/>
    <col min="13835" max="13836" width="14.42578125" style="1" customWidth="1"/>
    <col min="13837" max="14080" width="8.85546875" style="1"/>
    <col min="14081" max="14081" width="48" style="1" customWidth="1"/>
    <col min="14082" max="14082" width="6" style="1" customWidth="1"/>
    <col min="14083" max="14083" width="7.140625" style="1" customWidth="1"/>
    <col min="14084" max="14084" width="16.85546875" style="1" customWidth="1"/>
    <col min="14085" max="14086" width="14.42578125" style="1" customWidth="1"/>
    <col min="14087" max="14087" width="16.85546875" style="1" customWidth="1"/>
    <col min="14088" max="14089" width="14.42578125" style="1" customWidth="1"/>
    <col min="14090" max="14090" width="16.85546875" style="1" customWidth="1"/>
    <col min="14091" max="14092" width="14.42578125" style="1" customWidth="1"/>
    <col min="14093" max="14336" width="8.85546875" style="1"/>
    <col min="14337" max="14337" width="48" style="1" customWidth="1"/>
    <col min="14338" max="14338" width="6" style="1" customWidth="1"/>
    <col min="14339" max="14339" width="7.140625" style="1" customWidth="1"/>
    <col min="14340" max="14340" width="16.85546875" style="1" customWidth="1"/>
    <col min="14341" max="14342" width="14.42578125" style="1" customWidth="1"/>
    <col min="14343" max="14343" width="16.85546875" style="1" customWidth="1"/>
    <col min="14344" max="14345" width="14.42578125" style="1" customWidth="1"/>
    <col min="14346" max="14346" width="16.85546875" style="1" customWidth="1"/>
    <col min="14347" max="14348" width="14.42578125" style="1" customWidth="1"/>
    <col min="14349" max="14592" width="8.85546875" style="1"/>
    <col min="14593" max="14593" width="48" style="1" customWidth="1"/>
    <col min="14594" max="14594" width="6" style="1" customWidth="1"/>
    <col min="14595" max="14595" width="7.140625" style="1" customWidth="1"/>
    <col min="14596" max="14596" width="16.85546875" style="1" customWidth="1"/>
    <col min="14597" max="14598" width="14.42578125" style="1" customWidth="1"/>
    <col min="14599" max="14599" width="16.85546875" style="1" customWidth="1"/>
    <col min="14600" max="14601" width="14.42578125" style="1" customWidth="1"/>
    <col min="14602" max="14602" width="16.85546875" style="1" customWidth="1"/>
    <col min="14603" max="14604" width="14.42578125" style="1" customWidth="1"/>
    <col min="14605" max="14848" width="8.85546875" style="1"/>
    <col min="14849" max="14849" width="48" style="1" customWidth="1"/>
    <col min="14850" max="14850" width="6" style="1" customWidth="1"/>
    <col min="14851" max="14851" width="7.140625" style="1" customWidth="1"/>
    <col min="14852" max="14852" width="16.85546875" style="1" customWidth="1"/>
    <col min="14853" max="14854" width="14.42578125" style="1" customWidth="1"/>
    <col min="14855" max="14855" width="16.85546875" style="1" customWidth="1"/>
    <col min="14856" max="14857" width="14.42578125" style="1" customWidth="1"/>
    <col min="14858" max="14858" width="16.85546875" style="1" customWidth="1"/>
    <col min="14859" max="14860" width="14.42578125" style="1" customWidth="1"/>
    <col min="14861" max="15104" width="8.85546875" style="1"/>
    <col min="15105" max="15105" width="48" style="1" customWidth="1"/>
    <col min="15106" max="15106" width="6" style="1" customWidth="1"/>
    <col min="15107" max="15107" width="7.140625" style="1" customWidth="1"/>
    <col min="15108" max="15108" width="16.85546875" style="1" customWidth="1"/>
    <col min="15109" max="15110" width="14.42578125" style="1" customWidth="1"/>
    <col min="15111" max="15111" width="16.85546875" style="1" customWidth="1"/>
    <col min="15112" max="15113" width="14.42578125" style="1" customWidth="1"/>
    <col min="15114" max="15114" width="16.85546875" style="1" customWidth="1"/>
    <col min="15115" max="15116" width="14.42578125" style="1" customWidth="1"/>
    <col min="15117" max="15360" width="8.85546875" style="1"/>
    <col min="15361" max="15361" width="48" style="1" customWidth="1"/>
    <col min="15362" max="15362" width="6" style="1" customWidth="1"/>
    <col min="15363" max="15363" width="7.140625" style="1" customWidth="1"/>
    <col min="15364" max="15364" width="16.85546875" style="1" customWidth="1"/>
    <col min="15365" max="15366" width="14.42578125" style="1" customWidth="1"/>
    <col min="15367" max="15367" width="16.85546875" style="1" customWidth="1"/>
    <col min="15368" max="15369" width="14.42578125" style="1" customWidth="1"/>
    <col min="15370" max="15370" width="16.85546875" style="1" customWidth="1"/>
    <col min="15371" max="15372" width="14.42578125" style="1" customWidth="1"/>
    <col min="15373" max="15616" width="8.85546875" style="1"/>
    <col min="15617" max="15617" width="48" style="1" customWidth="1"/>
    <col min="15618" max="15618" width="6" style="1" customWidth="1"/>
    <col min="15619" max="15619" width="7.140625" style="1" customWidth="1"/>
    <col min="15620" max="15620" width="16.85546875" style="1" customWidth="1"/>
    <col min="15621" max="15622" width="14.42578125" style="1" customWidth="1"/>
    <col min="15623" max="15623" width="16.85546875" style="1" customWidth="1"/>
    <col min="15624" max="15625" width="14.42578125" style="1" customWidth="1"/>
    <col min="15626" max="15626" width="16.85546875" style="1" customWidth="1"/>
    <col min="15627" max="15628" width="14.42578125" style="1" customWidth="1"/>
    <col min="15629" max="15872" width="8.85546875" style="1"/>
    <col min="15873" max="15873" width="48" style="1" customWidth="1"/>
    <col min="15874" max="15874" width="6" style="1" customWidth="1"/>
    <col min="15875" max="15875" width="7.140625" style="1" customWidth="1"/>
    <col min="15876" max="15876" width="16.85546875" style="1" customWidth="1"/>
    <col min="15877" max="15878" width="14.42578125" style="1" customWidth="1"/>
    <col min="15879" max="15879" width="16.85546875" style="1" customWidth="1"/>
    <col min="15880" max="15881" width="14.42578125" style="1" customWidth="1"/>
    <col min="15882" max="15882" width="16.85546875" style="1" customWidth="1"/>
    <col min="15883" max="15884" width="14.42578125" style="1" customWidth="1"/>
    <col min="15885" max="16128" width="8.85546875" style="1"/>
    <col min="16129" max="16129" width="48" style="1" customWidth="1"/>
    <col min="16130" max="16130" width="6" style="1" customWidth="1"/>
    <col min="16131" max="16131" width="7.140625" style="1" customWidth="1"/>
    <col min="16132" max="16132" width="16.85546875" style="1" customWidth="1"/>
    <col min="16133" max="16134" width="14.42578125" style="1" customWidth="1"/>
    <col min="16135" max="16135" width="16.85546875" style="1" customWidth="1"/>
    <col min="16136" max="16137" width="14.42578125" style="1" customWidth="1"/>
    <col min="16138" max="16138" width="16.85546875" style="1" customWidth="1"/>
    <col min="16139" max="16140" width="14.42578125" style="1" customWidth="1"/>
    <col min="16141" max="16384" width="8.85546875" style="1"/>
  </cols>
  <sheetData>
    <row r="1" spans="1:15" ht="18.75" customHeight="1">
      <c r="A1" s="5"/>
      <c r="B1" s="5"/>
      <c r="C1" s="5"/>
      <c r="D1" s="5"/>
      <c r="E1" s="5"/>
      <c r="F1" s="5"/>
      <c r="G1" s="39"/>
      <c r="H1" s="40"/>
      <c r="I1" s="40"/>
      <c r="J1" s="41"/>
      <c r="K1" s="40"/>
      <c r="L1" s="39" t="s">
        <v>1</v>
      </c>
      <c r="M1" s="7" t="s">
        <v>53</v>
      </c>
      <c r="N1" s="4"/>
      <c r="O1" s="4"/>
    </row>
    <row r="2" spans="1:15" ht="16.5" customHeight="1">
      <c r="A2" s="6"/>
      <c r="B2" s="6"/>
      <c r="C2" s="6"/>
      <c r="D2" s="5"/>
      <c r="E2" s="5"/>
      <c r="F2" s="5"/>
      <c r="G2" s="39"/>
      <c r="H2" s="40"/>
      <c r="I2" s="40"/>
      <c r="J2" s="41"/>
      <c r="K2" s="40"/>
      <c r="L2" s="39" t="s">
        <v>2</v>
      </c>
      <c r="M2" s="7" t="s">
        <v>2</v>
      </c>
      <c r="N2" s="4"/>
    </row>
    <row r="3" spans="1:15" ht="27.75" customHeight="1">
      <c r="A3" s="66" t="s">
        <v>77</v>
      </c>
      <c r="B3" s="66"/>
      <c r="C3" s="66"/>
      <c r="D3" s="66"/>
      <c r="E3" s="66"/>
      <c r="F3" s="66"/>
      <c r="G3" s="66"/>
      <c r="H3" s="66"/>
      <c r="I3" s="66"/>
      <c r="J3" s="66"/>
      <c r="K3" s="66"/>
      <c r="L3" s="66"/>
      <c r="M3" s="66"/>
    </row>
    <row r="4" spans="1:15" ht="17.25" customHeight="1">
      <c r="A4" s="29"/>
      <c r="B4" s="29"/>
      <c r="C4" s="29"/>
      <c r="D4" s="29"/>
      <c r="E4" s="37"/>
      <c r="F4" s="37"/>
      <c r="G4" s="43"/>
      <c r="H4" s="42"/>
      <c r="I4" s="42"/>
      <c r="J4" s="43"/>
      <c r="K4" s="42"/>
      <c r="L4" s="42"/>
      <c r="M4" s="28" t="s">
        <v>0</v>
      </c>
    </row>
    <row r="5" spans="1:15" ht="21" customHeight="1">
      <c r="A5" s="70" t="s">
        <v>3</v>
      </c>
      <c r="B5" s="70" t="s">
        <v>4</v>
      </c>
      <c r="C5" s="70" t="s">
        <v>5</v>
      </c>
      <c r="D5" s="71" t="s">
        <v>74</v>
      </c>
      <c r="E5" s="71"/>
      <c r="F5" s="71"/>
      <c r="G5" s="69" t="s">
        <v>45</v>
      </c>
      <c r="H5" s="69"/>
      <c r="I5" s="69"/>
      <c r="J5" s="69" t="s">
        <v>50</v>
      </c>
      <c r="K5" s="69"/>
      <c r="L5" s="69"/>
      <c r="M5" s="67" t="s">
        <v>52</v>
      </c>
    </row>
    <row r="6" spans="1:15" ht="127.5" customHeight="1">
      <c r="A6" s="70"/>
      <c r="B6" s="70"/>
      <c r="C6" s="70"/>
      <c r="D6" s="33" t="s">
        <v>76</v>
      </c>
      <c r="E6" s="38" t="s">
        <v>6</v>
      </c>
      <c r="F6" s="38" t="s">
        <v>75</v>
      </c>
      <c r="G6" s="44" t="s">
        <v>49</v>
      </c>
      <c r="H6" s="44" t="s">
        <v>6</v>
      </c>
      <c r="I6" s="44" t="s">
        <v>47</v>
      </c>
      <c r="J6" s="44" t="s">
        <v>49</v>
      </c>
      <c r="K6" s="44" t="s">
        <v>6</v>
      </c>
      <c r="L6" s="44" t="s">
        <v>51</v>
      </c>
      <c r="M6" s="68"/>
    </row>
    <row r="7" spans="1:15">
      <c r="A7" s="8">
        <v>1</v>
      </c>
      <c r="B7" s="8">
        <v>2</v>
      </c>
      <c r="C7" s="8">
        <v>3</v>
      </c>
      <c r="D7" s="8">
        <v>4</v>
      </c>
      <c r="E7" s="8">
        <v>5</v>
      </c>
      <c r="F7" s="8">
        <v>6</v>
      </c>
      <c r="G7" s="45">
        <v>7</v>
      </c>
      <c r="H7" s="45">
        <v>8</v>
      </c>
      <c r="I7" s="45">
        <v>9</v>
      </c>
      <c r="J7" s="45">
        <v>10</v>
      </c>
      <c r="K7" s="45">
        <v>11</v>
      </c>
      <c r="L7" s="45">
        <v>12</v>
      </c>
      <c r="M7" s="30">
        <v>7</v>
      </c>
    </row>
    <row r="8" spans="1:15">
      <c r="A8" s="9" t="s">
        <v>7</v>
      </c>
      <c r="B8" s="10">
        <v>1</v>
      </c>
      <c r="C8" s="10" t="s">
        <v>8</v>
      </c>
      <c r="D8" s="11">
        <f>D9+D10+D11+D12+D13+D15+D16+D14</f>
        <v>403416</v>
      </c>
      <c r="E8" s="11">
        <f>F8-D8</f>
        <v>39653.400000000023</v>
      </c>
      <c r="F8" s="11">
        <f>F9+F10+F11+F12+F13+F15+F16+F14</f>
        <v>443069.4</v>
      </c>
      <c r="G8" s="47">
        <f>G9+G10+G11+G12+G13+G15+G16+G14</f>
        <v>389371.9</v>
      </c>
      <c r="H8" s="46">
        <f>I8-G8</f>
        <v>9.9999999976716936E-2</v>
      </c>
      <c r="I8" s="47">
        <f>I9+I10+I11+I12+I13+I15+I16+I14</f>
        <v>389372</v>
      </c>
      <c r="J8" s="46">
        <f>J9+J10+J11+J12+J13+J15+J16</f>
        <v>418156.3</v>
      </c>
      <c r="K8" s="46">
        <f>L8-J8</f>
        <v>0.1000000000349246</v>
      </c>
      <c r="L8" s="46">
        <f>L9+L10+L11+L12+L13+L15+L16</f>
        <v>418156.4</v>
      </c>
      <c r="M8" s="31"/>
    </row>
    <row r="9" spans="1:15" ht="51.75" customHeight="1">
      <c r="A9" s="12" t="s">
        <v>54</v>
      </c>
      <c r="B9" s="13">
        <v>1</v>
      </c>
      <c r="C9" s="13">
        <v>2</v>
      </c>
      <c r="D9" s="14">
        <v>5600</v>
      </c>
      <c r="E9" s="14">
        <f t="shared" ref="E9:E65" si="0">F9-D9</f>
        <v>1828.5</v>
      </c>
      <c r="F9" s="14">
        <v>7428.5</v>
      </c>
      <c r="G9" s="48">
        <v>4800</v>
      </c>
      <c r="H9" s="48">
        <f t="shared" ref="H9:H52" si="1">I9-G9</f>
        <v>0</v>
      </c>
      <c r="I9" s="48">
        <v>4800</v>
      </c>
      <c r="J9" s="48">
        <v>4800</v>
      </c>
      <c r="K9" s="48">
        <f t="shared" ref="K9:K66" si="2">L9-J9</f>
        <v>0</v>
      </c>
      <c r="L9" s="48">
        <v>4800</v>
      </c>
      <c r="M9" s="31" t="s">
        <v>87</v>
      </c>
    </row>
    <row r="10" spans="1:15" ht="66" customHeight="1">
      <c r="A10" s="12" t="s">
        <v>55</v>
      </c>
      <c r="B10" s="13">
        <v>1</v>
      </c>
      <c r="C10" s="13">
        <v>3</v>
      </c>
      <c r="D10" s="14">
        <v>9638</v>
      </c>
      <c r="E10" s="14">
        <f t="shared" si="0"/>
        <v>218</v>
      </c>
      <c r="F10" s="14">
        <v>9856</v>
      </c>
      <c r="G10" s="48">
        <v>11700</v>
      </c>
      <c r="H10" s="48">
        <f t="shared" si="1"/>
        <v>0</v>
      </c>
      <c r="I10" s="48">
        <v>11700</v>
      </c>
      <c r="J10" s="48">
        <v>11700</v>
      </c>
      <c r="K10" s="48">
        <f t="shared" si="2"/>
        <v>0</v>
      </c>
      <c r="L10" s="48">
        <v>11700</v>
      </c>
      <c r="M10" s="31" t="s">
        <v>96</v>
      </c>
    </row>
    <row r="11" spans="1:15" ht="55.5" customHeight="1">
      <c r="A11" s="12" t="s">
        <v>67</v>
      </c>
      <c r="B11" s="13">
        <v>1</v>
      </c>
      <c r="C11" s="13">
        <v>4</v>
      </c>
      <c r="D11" s="14">
        <v>132507</v>
      </c>
      <c r="E11" s="14">
        <f>F11-D11</f>
        <v>22221</v>
      </c>
      <c r="F11" s="14">
        <v>154728</v>
      </c>
      <c r="G11" s="48">
        <v>119000</v>
      </c>
      <c r="H11" s="48">
        <f t="shared" si="1"/>
        <v>0.10000000000582077</v>
      </c>
      <c r="I11" s="48">
        <v>119000.1</v>
      </c>
      <c r="J11" s="48">
        <v>115000</v>
      </c>
      <c r="K11" s="48">
        <f t="shared" si="2"/>
        <v>0.10000000000582077</v>
      </c>
      <c r="L11" s="48">
        <v>115000.1</v>
      </c>
      <c r="M11" s="31" t="s">
        <v>97</v>
      </c>
    </row>
    <row r="12" spans="1:15" ht="69.599999999999994" customHeight="1">
      <c r="A12" s="12" t="s">
        <v>9</v>
      </c>
      <c r="B12" s="13">
        <v>1</v>
      </c>
      <c r="C12" s="13">
        <v>5</v>
      </c>
      <c r="D12" s="14">
        <v>0.9</v>
      </c>
      <c r="E12" s="14">
        <f t="shared" si="0"/>
        <v>14.6</v>
      </c>
      <c r="F12" s="14">
        <v>15.5</v>
      </c>
      <c r="G12" s="48">
        <v>5.6</v>
      </c>
      <c r="H12" s="48">
        <f t="shared" si="1"/>
        <v>0</v>
      </c>
      <c r="I12" s="48">
        <v>5.6</v>
      </c>
      <c r="J12" s="48">
        <v>27.8</v>
      </c>
      <c r="K12" s="48">
        <f t="shared" si="2"/>
        <v>0</v>
      </c>
      <c r="L12" s="48">
        <v>27.8</v>
      </c>
      <c r="M12" s="31" t="s">
        <v>80</v>
      </c>
    </row>
    <row r="13" spans="1:15" ht="82.5" customHeight="1">
      <c r="A13" s="12" t="s">
        <v>56</v>
      </c>
      <c r="B13" s="13">
        <v>1</v>
      </c>
      <c r="C13" s="13">
        <v>6</v>
      </c>
      <c r="D13" s="14">
        <v>47573</v>
      </c>
      <c r="E13" s="14">
        <f t="shared" si="0"/>
        <v>1229.6999999999971</v>
      </c>
      <c r="F13" s="14">
        <v>48802.7</v>
      </c>
      <c r="G13" s="48">
        <v>41600</v>
      </c>
      <c r="H13" s="48">
        <f t="shared" si="1"/>
        <v>0</v>
      </c>
      <c r="I13" s="48">
        <v>41600</v>
      </c>
      <c r="J13" s="48">
        <v>41600</v>
      </c>
      <c r="K13" s="48">
        <f t="shared" si="2"/>
        <v>0</v>
      </c>
      <c r="L13" s="48">
        <v>41600</v>
      </c>
      <c r="M13" s="31" t="s">
        <v>98</v>
      </c>
    </row>
    <row r="14" spans="1:15" ht="31.15" hidden="1" customHeight="1">
      <c r="A14" s="12" t="s">
        <v>46</v>
      </c>
      <c r="B14" s="13">
        <v>1</v>
      </c>
      <c r="C14" s="13">
        <v>7</v>
      </c>
      <c r="D14" s="14">
        <v>0</v>
      </c>
      <c r="E14" s="15">
        <f t="shared" si="0"/>
        <v>0</v>
      </c>
      <c r="F14" s="14">
        <v>0</v>
      </c>
      <c r="G14" s="48">
        <v>3000</v>
      </c>
      <c r="H14" s="48">
        <f t="shared" si="1"/>
        <v>0</v>
      </c>
      <c r="I14" s="48">
        <v>3000</v>
      </c>
      <c r="J14" s="48">
        <v>0</v>
      </c>
      <c r="K14" s="48">
        <f t="shared" si="2"/>
        <v>0</v>
      </c>
      <c r="L14" s="48">
        <v>0</v>
      </c>
      <c r="M14" s="31"/>
    </row>
    <row r="15" spans="1:15" ht="18.75" customHeight="1">
      <c r="A15" s="12" t="s">
        <v>10</v>
      </c>
      <c r="B15" s="13">
        <v>1</v>
      </c>
      <c r="C15" s="13">
        <v>11</v>
      </c>
      <c r="D15" s="14">
        <v>2000</v>
      </c>
      <c r="E15" s="14">
        <f t="shared" si="0"/>
        <v>0</v>
      </c>
      <c r="F15" s="14">
        <v>2000</v>
      </c>
      <c r="G15" s="48">
        <v>1000</v>
      </c>
      <c r="H15" s="48">
        <f t="shared" si="1"/>
        <v>0</v>
      </c>
      <c r="I15" s="48">
        <v>1000</v>
      </c>
      <c r="J15" s="48">
        <v>1000</v>
      </c>
      <c r="K15" s="48">
        <f t="shared" si="2"/>
        <v>0</v>
      </c>
      <c r="L15" s="48">
        <v>1000</v>
      </c>
      <c r="M15" s="31"/>
    </row>
    <row r="16" spans="1:15" ht="255" customHeight="1">
      <c r="A16" s="12" t="s">
        <v>70</v>
      </c>
      <c r="B16" s="13">
        <v>1</v>
      </c>
      <c r="C16" s="13">
        <v>13</v>
      </c>
      <c r="D16" s="14">
        <v>206097.1</v>
      </c>
      <c r="E16" s="14">
        <f t="shared" si="0"/>
        <v>14141.600000000006</v>
      </c>
      <c r="F16" s="14">
        <v>220238.7</v>
      </c>
      <c r="G16" s="48">
        <v>208266.3</v>
      </c>
      <c r="H16" s="48">
        <f t="shared" si="1"/>
        <v>0</v>
      </c>
      <c r="I16" s="48">
        <v>208266.3</v>
      </c>
      <c r="J16" s="48">
        <v>244028.5</v>
      </c>
      <c r="K16" s="48">
        <f t="shared" si="2"/>
        <v>0</v>
      </c>
      <c r="L16" s="48">
        <v>244028.5</v>
      </c>
      <c r="M16" s="31" t="s">
        <v>99</v>
      </c>
    </row>
    <row r="17" spans="1:13">
      <c r="A17" s="16" t="s">
        <v>11</v>
      </c>
      <c r="B17" s="10">
        <v>2</v>
      </c>
      <c r="C17" s="10" t="s">
        <v>8</v>
      </c>
      <c r="D17" s="11">
        <f>D18</f>
        <v>8752.2999999999993</v>
      </c>
      <c r="E17" s="11">
        <f t="shared" si="0"/>
        <v>1828</v>
      </c>
      <c r="F17" s="11">
        <f>F18</f>
        <v>10580.3</v>
      </c>
      <c r="G17" s="47">
        <f>G18</f>
        <v>3978.9</v>
      </c>
      <c r="H17" s="46">
        <f t="shared" si="1"/>
        <v>0</v>
      </c>
      <c r="I17" s="47">
        <f>I18</f>
        <v>3978.9</v>
      </c>
      <c r="J17" s="46">
        <f>J18</f>
        <v>4096.8</v>
      </c>
      <c r="K17" s="46">
        <f t="shared" si="2"/>
        <v>0</v>
      </c>
      <c r="L17" s="46">
        <f>L18</f>
        <v>4096.8</v>
      </c>
      <c r="M17" s="31"/>
    </row>
    <row r="18" spans="1:13" ht="33.75" customHeight="1">
      <c r="A18" s="12" t="s">
        <v>57</v>
      </c>
      <c r="B18" s="13">
        <v>2</v>
      </c>
      <c r="C18" s="13">
        <v>3</v>
      </c>
      <c r="D18" s="17">
        <v>8752.2999999999993</v>
      </c>
      <c r="E18" s="14">
        <f t="shared" si="0"/>
        <v>1828</v>
      </c>
      <c r="F18" s="17">
        <v>10580.3</v>
      </c>
      <c r="G18" s="49">
        <v>3978.9</v>
      </c>
      <c r="H18" s="48">
        <f t="shared" si="1"/>
        <v>0</v>
      </c>
      <c r="I18" s="48">
        <v>3978.9</v>
      </c>
      <c r="J18" s="48">
        <v>4096.8</v>
      </c>
      <c r="K18" s="48">
        <f t="shared" si="2"/>
        <v>0</v>
      </c>
      <c r="L18" s="48">
        <v>4096.8</v>
      </c>
      <c r="M18" s="31" t="s">
        <v>100</v>
      </c>
    </row>
    <row r="19" spans="1:13" ht="31.5">
      <c r="A19" s="16" t="s">
        <v>12</v>
      </c>
      <c r="B19" s="10">
        <v>3</v>
      </c>
      <c r="C19" s="10" t="s">
        <v>8</v>
      </c>
      <c r="D19" s="11">
        <f>D20+D21+D22</f>
        <v>11302.5</v>
      </c>
      <c r="E19" s="11">
        <f t="shared" si="0"/>
        <v>-12.899999999999636</v>
      </c>
      <c r="F19" s="11">
        <f>F20+F21+F22</f>
        <v>11289.6</v>
      </c>
      <c r="G19" s="47">
        <f>G20+G21+G22</f>
        <v>6939.6</v>
      </c>
      <c r="H19" s="46">
        <f t="shared" si="1"/>
        <v>0</v>
      </c>
      <c r="I19" s="47">
        <f>I20+I21+I22</f>
        <v>6939.6</v>
      </c>
      <c r="J19" s="46">
        <f>J20+J21+J22</f>
        <v>7781.2</v>
      </c>
      <c r="K19" s="46">
        <f t="shared" si="2"/>
        <v>0</v>
      </c>
      <c r="L19" s="46">
        <f>L20+L21+L22</f>
        <v>7781.2</v>
      </c>
      <c r="M19" s="31"/>
    </row>
    <row r="20" spans="1:13" ht="30" customHeight="1">
      <c r="A20" s="12" t="s">
        <v>13</v>
      </c>
      <c r="B20" s="13">
        <v>3</v>
      </c>
      <c r="C20" s="13">
        <v>4</v>
      </c>
      <c r="D20" s="14">
        <v>6413.5</v>
      </c>
      <c r="E20" s="14">
        <f t="shared" si="0"/>
        <v>147.69999999999982</v>
      </c>
      <c r="F20" s="14">
        <v>6561.2</v>
      </c>
      <c r="G20" s="48">
        <v>5440.7</v>
      </c>
      <c r="H20" s="48">
        <f t="shared" si="1"/>
        <v>0</v>
      </c>
      <c r="I20" s="48">
        <v>5440.7</v>
      </c>
      <c r="J20" s="48">
        <v>5577.5</v>
      </c>
      <c r="K20" s="48">
        <f t="shared" si="2"/>
        <v>0</v>
      </c>
      <c r="L20" s="48">
        <v>5577.5</v>
      </c>
      <c r="M20" s="31" t="s">
        <v>101</v>
      </c>
    </row>
    <row r="21" spans="1:13" ht="44.25" customHeight="1">
      <c r="A21" s="18" t="s">
        <v>68</v>
      </c>
      <c r="B21" s="13">
        <v>3</v>
      </c>
      <c r="C21" s="13">
        <v>10</v>
      </c>
      <c r="D21" s="14">
        <v>2220.4</v>
      </c>
      <c r="E21" s="14">
        <f t="shared" si="0"/>
        <v>-160.59999999999991</v>
      </c>
      <c r="F21" s="14">
        <v>2059.8000000000002</v>
      </c>
      <c r="G21" s="48">
        <v>50</v>
      </c>
      <c r="H21" s="48">
        <f t="shared" si="1"/>
        <v>0</v>
      </c>
      <c r="I21" s="48">
        <v>50</v>
      </c>
      <c r="J21" s="48">
        <v>50</v>
      </c>
      <c r="K21" s="48">
        <f t="shared" si="2"/>
        <v>0</v>
      </c>
      <c r="L21" s="48">
        <v>50</v>
      </c>
      <c r="M21" s="62" t="s">
        <v>78</v>
      </c>
    </row>
    <row r="22" spans="1:13" ht="70.900000000000006" customHeight="1">
      <c r="A22" s="12" t="s">
        <v>58</v>
      </c>
      <c r="B22" s="13">
        <v>3</v>
      </c>
      <c r="C22" s="13">
        <v>14</v>
      </c>
      <c r="D22" s="14">
        <v>2668.6</v>
      </c>
      <c r="E22" s="14">
        <f t="shared" si="0"/>
        <v>0</v>
      </c>
      <c r="F22" s="14">
        <v>2668.6</v>
      </c>
      <c r="G22" s="48">
        <v>1448.9</v>
      </c>
      <c r="H22" s="48">
        <f t="shared" si="1"/>
        <v>0</v>
      </c>
      <c r="I22" s="48">
        <v>1448.9</v>
      </c>
      <c r="J22" s="48">
        <v>2153.6999999999998</v>
      </c>
      <c r="K22" s="48">
        <f t="shared" si="2"/>
        <v>0</v>
      </c>
      <c r="L22" s="48">
        <v>2153.6999999999998</v>
      </c>
      <c r="M22" s="31"/>
    </row>
    <row r="23" spans="1:13">
      <c r="A23" s="16" t="s">
        <v>14</v>
      </c>
      <c r="B23" s="10">
        <v>4</v>
      </c>
      <c r="C23" s="10" t="s">
        <v>8</v>
      </c>
      <c r="D23" s="11">
        <f>D24+D25+D26+D27+D28+D29+D30</f>
        <v>471102.49999999994</v>
      </c>
      <c r="E23" s="11">
        <f t="shared" si="0"/>
        <v>-36965.79999999993</v>
      </c>
      <c r="F23" s="11">
        <f>F24+F25+F26+F27+F28+F29+F30</f>
        <v>434136.7</v>
      </c>
      <c r="G23" s="47">
        <f>G24+G25+G26+G27+G28+G29+G30</f>
        <v>292376.8</v>
      </c>
      <c r="H23" s="46">
        <f t="shared" si="1"/>
        <v>3934.7999999999884</v>
      </c>
      <c r="I23" s="47">
        <f>I24+I25+I26+I27+I28+I29+I30</f>
        <v>296311.59999999998</v>
      </c>
      <c r="J23" s="46">
        <f>J24+J25+J26+J27+J28+J29+J30</f>
        <v>281255.8</v>
      </c>
      <c r="K23" s="46">
        <f t="shared" si="2"/>
        <v>-9.9999999976716936E-2</v>
      </c>
      <c r="L23" s="46">
        <f>L24+L25+L26+L27+L28+L29+L30</f>
        <v>281255.7</v>
      </c>
      <c r="M23" s="31"/>
    </row>
    <row r="24" spans="1:13" ht="49.5" customHeight="1">
      <c r="A24" s="12" t="s">
        <v>66</v>
      </c>
      <c r="B24" s="13">
        <v>4</v>
      </c>
      <c r="C24" s="13">
        <v>1</v>
      </c>
      <c r="D24" s="14">
        <v>8402.1</v>
      </c>
      <c r="E24" s="14">
        <f t="shared" si="0"/>
        <v>-7.8000000000010914</v>
      </c>
      <c r="F24" s="14">
        <v>8394.2999999999993</v>
      </c>
      <c r="G24" s="48">
        <v>5469.3</v>
      </c>
      <c r="H24" s="48">
        <f t="shared" si="1"/>
        <v>0</v>
      </c>
      <c r="I24" s="48">
        <v>5469.3</v>
      </c>
      <c r="J24" s="48">
        <v>5450.2</v>
      </c>
      <c r="K24" s="48">
        <f t="shared" si="2"/>
        <v>0</v>
      </c>
      <c r="L24" s="48">
        <v>5450.2</v>
      </c>
      <c r="M24" s="31" t="s">
        <v>88</v>
      </c>
    </row>
    <row r="25" spans="1:13" ht="36.75" customHeight="1">
      <c r="A25" s="12" t="s">
        <v>15</v>
      </c>
      <c r="B25" s="13">
        <v>4</v>
      </c>
      <c r="C25" s="13">
        <v>5</v>
      </c>
      <c r="D25" s="14">
        <v>56123.5</v>
      </c>
      <c r="E25" s="14">
        <f t="shared" si="0"/>
        <v>-35821.4</v>
      </c>
      <c r="F25" s="14">
        <v>20302.099999999999</v>
      </c>
      <c r="G25" s="48">
        <v>117211.4</v>
      </c>
      <c r="H25" s="48">
        <f t="shared" si="1"/>
        <v>0</v>
      </c>
      <c r="I25" s="48">
        <v>117211.4</v>
      </c>
      <c r="J25" s="48">
        <v>107109.5</v>
      </c>
      <c r="K25" s="48">
        <f t="shared" si="2"/>
        <v>0</v>
      </c>
      <c r="L25" s="48">
        <v>107109.5</v>
      </c>
      <c r="M25" s="31" t="s">
        <v>90</v>
      </c>
    </row>
    <row r="26" spans="1:13" ht="34.5" customHeight="1">
      <c r="A26" s="12" t="s">
        <v>59</v>
      </c>
      <c r="B26" s="13">
        <v>4</v>
      </c>
      <c r="C26" s="13">
        <v>7</v>
      </c>
      <c r="D26" s="14">
        <v>25234.5</v>
      </c>
      <c r="E26" s="14">
        <f t="shared" si="0"/>
        <v>3350</v>
      </c>
      <c r="F26" s="14">
        <v>28584.5</v>
      </c>
      <c r="G26" s="48">
        <v>27000</v>
      </c>
      <c r="H26" s="48">
        <f t="shared" si="1"/>
        <v>0</v>
      </c>
      <c r="I26" s="48">
        <v>27000</v>
      </c>
      <c r="J26" s="48">
        <v>26000</v>
      </c>
      <c r="K26" s="48">
        <f t="shared" si="2"/>
        <v>0</v>
      </c>
      <c r="L26" s="48">
        <v>26000</v>
      </c>
      <c r="M26" s="31" t="s">
        <v>93</v>
      </c>
    </row>
    <row r="27" spans="1:13" ht="20.25" customHeight="1">
      <c r="A27" s="12" t="s">
        <v>16</v>
      </c>
      <c r="B27" s="13">
        <v>4</v>
      </c>
      <c r="C27" s="13">
        <v>8</v>
      </c>
      <c r="D27" s="14">
        <v>21536.7</v>
      </c>
      <c r="E27" s="14">
        <f t="shared" si="0"/>
        <v>0</v>
      </c>
      <c r="F27" s="14">
        <v>21536.7</v>
      </c>
      <c r="G27" s="48">
        <v>14000</v>
      </c>
      <c r="H27" s="48">
        <f t="shared" si="1"/>
        <v>0</v>
      </c>
      <c r="I27" s="48">
        <v>14000</v>
      </c>
      <c r="J27" s="48">
        <v>14000</v>
      </c>
      <c r="K27" s="48">
        <f t="shared" si="2"/>
        <v>0</v>
      </c>
      <c r="L27" s="48">
        <v>14000</v>
      </c>
      <c r="M27" s="60"/>
    </row>
    <row r="28" spans="1:13" ht="33.75" customHeight="1">
      <c r="A28" s="12" t="s">
        <v>17</v>
      </c>
      <c r="B28" s="13">
        <v>4</v>
      </c>
      <c r="C28" s="13">
        <v>9</v>
      </c>
      <c r="D28" s="14">
        <v>335571.6</v>
      </c>
      <c r="E28" s="14">
        <f t="shared" si="0"/>
        <v>-7183.6999999999534</v>
      </c>
      <c r="F28" s="14">
        <f>328387.9</f>
        <v>328387.90000000002</v>
      </c>
      <c r="G28" s="48">
        <v>101000</v>
      </c>
      <c r="H28" s="48">
        <f t="shared" si="1"/>
        <v>3934.8999999999942</v>
      </c>
      <c r="I28" s="48">
        <v>104934.9</v>
      </c>
      <c r="J28" s="48">
        <v>101000</v>
      </c>
      <c r="K28" s="48">
        <f t="shared" si="2"/>
        <v>0</v>
      </c>
      <c r="L28" s="48">
        <v>101000</v>
      </c>
      <c r="M28" s="31" t="s">
        <v>91</v>
      </c>
    </row>
    <row r="29" spans="1:13" ht="33" customHeight="1">
      <c r="A29" s="12" t="s">
        <v>18</v>
      </c>
      <c r="B29" s="13">
        <v>4</v>
      </c>
      <c r="C29" s="13">
        <v>10</v>
      </c>
      <c r="D29" s="14">
        <v>12453.3</v>
      </c>
      <c r="E29" s="15">
        <f t="shared" si="0"/>
        <v>390.90000000000146</v>
      </c>
      <c r="F29" s="14">
        <v>12844.2</v>
      </c>
      <c r="G29" s="48">
        <v>6280</v>
      </c>
      <c r="H29" s="48">
        <f t="shared" si="1"/>
        <v>0</v>
      </c>
      <c r="I29" s="48">
        <v>6280</v>
      </c>
      <c r="J29" s="48">
        <v>6280</v>
      </c>
      <c r="K29" s="48">
        <f t="shared" si="2"/>
        <v>0</v>
      </c>
      <c r="L29" s="48">
        <v>6280</v>
      </c>
      <c r="M29" s="63" t="s">
        <v>78</v>
      </c>
    </row>
    <row r="30" spans="1:13" ht="127.5" customHeight="1">
      <c r="A30" s="12" t="s">
        <v>60</v>
      </c>
      <c r="B30" s="13">
        <v>4</v>
      </c>
      <c r="C30" s="13">
        <v>12</v>
      </c>
      <c r="D30" s="14">
        <v>11780.8</v>
      </c>
      <c r="E30" s="15">
        <f t="shared" si="0"/>
        <v>2306.2000000000007</v>
      </c>
      <c r="F30" s="14">
        <v>14087</v>
      </c>
      <c r="G30" s="48">
        <v>21416.1</v>
      </c>
      <c r="H30" s="48">
        <f t="shared" si="1"/>
        <v>-9.9999999998544808E-2</v>
      </c>
      <c r="I30" s="48">
        <v>21416</v>
      </c>
      <c r="J30" s="48">
        <v>21416.1</v>
      </c>
      <c r="K30" s="48">
        <f t="shared" si="2"/>
        <v>-9.9999999998544808E-2</v>
      </c>
      <c r="L30" s="48">
        <v>21416</v>
      </c>
      <c r="M30" s="31" t="s">
        <v>102</v>
      </c>
    </row>
    <row r="31" spans="1:13">
      <c r="A31" s="16" t="s">
        <v>19</v>
      </c>
      <c r="B31" s="10">
        <v>5</v>
      </c>
      <c r="C31" s="10" t="s">
        <v>8</v>
      </c>
      <c r="D31" s="19">
        <f>D32+D33+D34+D35</f>
        <v>580146.80000000005</v>
      </c>
      <c r="E31" s="19">
        <f t="shared" si="0"/>
        <v>584488.19999999995</v>
      </c>
      <c r="F31" s="19">
        <f>F32+F33+F34+F35</f>
        <v>1164635</v>
      </c>
      <c r="G31" s="51">
        <f>G32+G33+G34+G35</f>
        <v>261774.49999999997</v>
      </c>
      <c r="H31" s="50">
        <f t="shared" si="1"/>
        <v>-4008.0999999999767</v>
      </c>
      <c r="I31" s="51">
        <f>I32+I33+I34+I35</f>
        <v>257766.39999999999</v>
      </c>
      <c r="J31" s="50">
        <f>J32+J33+J34+J35</f>
        <v>240876.99999999997</v>
      </c>
      <c r="K31" s="50">
        <f t="shared" si="2"/>
        <v>-75.699999999982538</v>
      </c>
      <c r="L31" s="50">
        <f>L32+L33+L34+L35</f>
        <v>240801.3</v>
      </c>
      <c r="M31" s="31"/>
    </row>
    <row r="32" spans="1:13" ht="30" customHeight="1">
      <c r="A32" s="12" t="s">
        <v>20</v>
      </c>
      <c r="B32" s="13">
        <v>5</v>
      </c>
      <c r="C32" s="13">
        <v>1</v>
      </c>
      <c r="D32" s="17">
        <v>216640</v>
      </c>
      <c r="E32" s="17">
        <f t="shared" si="0"/>
        <v>538339.1</v>
      </c>
      <c r="F32" s="17">
        <v>754979.1</v>
      </c>
      <c r="G32" s="49">
        <v>60747.8</v>
      </c>
      <c r="H32" s="49">
        <f t="shared" si="1"/>
        <v>-73.200000000004366</v>
      </c>
      <c r="I32" s="49">
        <v>60674.6</v>
      </c>
      <c r="J32" s="49">
        <v>60747.8</v>
      </c>
      <c r="K32" s="49">
        <v>60474.8</v>
      </c>
      <c r="L32" s="49">
        <v>60672.1</v>
      </c>
      <c r="M32" s="61" t="s">
        <v>79</v>
      </c>
    </row>
    <row r="33" spans="1:16" ht="52.5" customHeight="1">
      <c r="A33" s="12" t="s">
        <v>21</v>
      </c>
      <c r="B33" s="13">
        <v>5</v>
      </c>
      <c r="C33" s="13">
        <v>2</v>
      </c>
      <c r="D33" s="17">
        <v>96071</v>
      </c>
      <c r="E33" s="17">
        <f t="shared" si="0"/>
        <v>30868.800000000003</v>
      </c>
      <c r="F33" s="17">
        <v>126939.8</v>
      </c>
      <c r="G33" s="49">
        <v>76155.5</v>
      </c>
      <c r="H33" s="49">
        <f t="shared" si="1"/>
        <v>0</v>
      </c>
      <c r="I33" s="49">
        <v>76155.5</v>
      </c>
      <c r="J33" s="49">
        <v>54698.1</v>
      </c>
      <c r="K33" s="49">
        <f t="shared" si="2"/>
        <v>0</v>
      </c>
      <c r="L33" s="49">
        <v>54698.1</v>
      </c>
      <c r="M33" s="31" t="s">
        <v>86</v>
      </c>
    </row>
    <row r="34" spans="1:16" ht="81" customHeight="1">
      <c r="A34" s="12" t="s">
        <v>22</v>
      </c>
      <c r="B34" s="13">
        <v>5</v>
      </c>
      <c r="C34" s="13">
        <v>3</v>
      </c>
      <c r="D34" s="17">
        <v>222527</v>
      </c>
      <c r="E34" s="17">
        <f t="shared" si="0"/>
        <v>11829.200000000012</v>
      </c>
      <c r="F34" s="17">
        <f>234356.2</f>
        <v>234356.2</v>
      </c>
      <c r="G34" s="49">
        <v>83864.3</v>
      </c>
      <c r="H34" s="49">
        <f t="shared" si="1"/>
        <v>-3934.9000000000087</v>
      </c>
      <c r="I34" s="49">
        <v>79929.399999999994</v>
      </c>
      <c r="J34" s="49">
        <v>84424.2</v>
      </c>
      <c r="K34" s="49">
        <f t="shared" si="2"/>
        <v>0</v>
      </c>
      <c r="L34" s="49">
        <v>84424.2</v>
      </c>
      <c r="M34" s="61" t="s">
        <v>103</v>
      </c>
    </row>
    <row r="35" spans="1:16" ht="58.5" customHeight="1">
      <c r="A35" s="12" t="s">
        <v>61</v>
      </c>
      <c r="B35" s="13">
        <v>5</v>
      </c>
      <c r="C35" s="13">
        <v>5</v>
      </c>
      <c r="D35" s="17">
        <v>44908.800000000003</v>
      </c>
      <c r="E35" s="17">
        <f t="shared" si="0"/>
        <v>3451.0999999999985</v>
      </c>
      <c r="F35" s="17">
        <v>48359.9</v>
      </c>
      <c r="G35" s="49">
        <v>41006.9</v>
      </c>
      <c r="H35" s="49">
        <f t="shared" si="1"/>
        <v>0</v>
      </c>
      <c r="I35" s="49">
        <v>41006.9</v>
      </c>
      <c r="J35" s="49">
        <v>41006.9</v>
      </c>
      <c r="K35" s="49">
        <f t="shared" si="2"/>
        <v>0</v>
      </c>
      <c r="L35" s="49">
        <v>41006.9</v>
      </c>
      <c r="M35" s="31" t="s">
        <v>104</v>
      </c>
    </row>
    <row r="36" spans="1:16">
      <c r="A36" s="16" t="s">
        <v>23</v>
      </c>
      <c r="B36" s="10">
        <v>6</v>
      </c>
      <c r="C36" s="10" t="s">
        <v>8</v>
      </c>
      <c r="D36" s="19">
        <f>D37+D38</f>
        <v>1222.5</v>
      </c>
      <c r="E36" s="19">
        <f t="shared" si="0"/>
        <v>4196</v>
      </c>
      <c r="F36" s="19">
        <f>F37+F38</f>
        <v>5418.5</v>
      </c>
      <c r="G36" s="51">
        <f>G37+G38</f>
        <v>470.6</v>
      </c>
      <c r="H36" s="50">
        <f t="shared" si="1"/>
        <v>0</v>
      </c>
      <c r="I36" s="51">
        <f>I37+I38</f>
        <v>470.6</v>
      </c>
      <c r="J36" s="50">
        <f>J37+J38</f>
        <v>470.6</v>
      </c>
      <c r="K36" s="50">
        <f t="shared" si="2"/>
        <v>0</v>
      </c>
      <c r="L36" s="50">
        <f>L37+L38</f>
        <v>470.6</v>
      </c>
      <c r="M36" s="31"/>
    </row>
    <row r="37" spans="1:16" ht="35.25" customHeight="1">
      <c r="A37" s="12" t="s">
        <v>24</v>
      </c>
      <c r="B37" s="13">
        <v>6</v>
      </c>
      <c r="C37" s="13">
        <v>3</v>
      </c>
      <c r="D37" s="17">
        <v>1110</v>
      </c>
      <c r="E37" s="17">
        <f t="shared" si="0"/>
        <v>4194.3999999999996</v>
      </c>
      <c r="F37" s="17">
        <f>2704.4+2600</f>
        <v>5304.4</v>
      </c>
      <c r="G37" s="49">
        <v>350</v>
      </c>
      <c r="H37" s="49">
        <f t="shared" si="1"/>
        <v>0</v>
      </c>
      <c r="I37" s="49">
        <v>350</v>
      </c>
      <c r="J37" s="49">
        <v>350</v>
      </c>
      <c r="K37" s="49">
        <f t="shared" si="2"/>
        <v>0</v>
      </c>
      <c r="L37" s="49">
        <v>350</v>
      </c>
      <c r="M37" s="31" t="s">
        <v>92</v>
      </c>
    </row>
    <row r="38" spans="1:16" ht="62.25" customHeight="1">
      <c r="A38" s="12" t="s">
        <v>73</v>
      </c>
      <c r="B38" s="13">
        <v>6</v>
      </c>
      <c r="C38" s="13">
        <v>5</v>
      </c>
      <c r="D38" s="17">
        <v>112.5</v>
      </c>
      <c r="E38" s="17">
        <f t="shared" si="0"/>
        <v>1.5999999999999943</v>
      </c>
      <c r="F38" s="17">
        <v>114.1</v>
      </c>
      <c r="G38" s="49">
        <v>120.6</v>
      </c>
      <c r="H38" s="49">
        <f t="shared" si="1"/>
        <v>0</v>
      </c>
      <c r="I38" s="49">
        <v>120.6</v>
      </c>
      <c r="J38" s="49">
        <v>120.6</v>
      </c>
      <c r="K38" s="49">
        <f t="shared" si="2"/>
        <v>0</v>
      </c>
      <c r="L38" s="49">
        <v>120.6</v>
      </c>
      <c r="M38" s="31" t="s">
        <v>89</v>
      </c>
    </row>
    <row r="39" spans="1:16">
      <c r="A39" s="16" t="s">
        <v>25</v>
      </c>
      <c r="B39" s="10">
        <v>7</v>
      </c>
      <c r="C39" s="10" t="s">
        <v>8</v>
      </c>
      <c r="D39" s="19">
        <f>D40+D41+D42+D43+D44</f>
        <v>2186791.8000000003</v>
      </c>
      <c r="E39" s="19">
        <f t="shared" si="0"/>
        <v>28964.199999999721</v>
      </c>
      <c r="F39" s="19">
        <f>F40+F41+F42+F43+F44</f>
        <v>2215756</v>
      </c>
      <c r="G39" s="51">
        <f>G40+G41+G42+G43+G44</f>
        <v>1775272.7</v>
      </c>
      <c r="H39" s="50">
        <f t="shared" si="1"/>
        <v>39229.199999999953</v>
      </c>
      <c r="I39" s="51">
        <f>I40+I41+I42+I43+I44</f>
        <v>1814501.9</v>
      </c>
      <c r="J39" s="50">
        <f>J40+J41+J42+J43+J44</f>
        <v>2365437.7000000002</v>
      </c>
      <c r="K39" s="50">
        <f t="shared" si="2"/>
        <v>-579509.40000000014</v>
      </c>
      <c r="L39" s="50">
        <f>L40+L41+L42+L43+L44</f>
        <v>1785928.3</v>
      </c>
      <c r="M39" s="31"/>
    </row>
    <row r="40" spans="1:16" ht="78" customHeight="1">
      <c r="A40" s="12" t="s">
        <v>26</v>
      </c>
      <c r="B40" s="13">
        <v>7</v>
      </c>
      <c r="C40" s="13">
        <v>1</v>
      </c>
      <c r="D40" s="17">
        <v>432391.8</v>
      </c>
      <c r="E40" s="17">
        <f t="shared" si="0"/>
        <v>20701.100000000035</v>
      </c>
      <c r="F40" s="17">
        <v>453092.9</v>
      </c>
      <c r="G40" s="49">
        <v>351344.8</v>
      </c>
      <c r="H40" s="49">
        <f t="shared" si="1"/>
        <v>0</v>
      </c>
      <c r="I40" s="49">
        <v>351344.8</v>
      </c>
      <c r="J40" s="49">
        <v>350894.8</v>
      </c>
      <c r="K40" s="49">
        <f t="shared" si="2"/>
        <v>0</v>
      </c>
      <c r="L40" s="49">
        <v>350894.8</v>
      </c>
      <c r="M40" s="31" t="s">
        <v>105</v>
      </c>
    </row>
    <row r="41" spans="1:16" ht="96" customHeight="1">
      <c r="A41" s="12" t="s">
        <v>27</v>
      </c>
      <c r="B41" s="13">
        <v>7</v>
      </c>
      <c r="C41" s="13">
        <v>2</v>
      </c>
      <c r="D41" s="17">
        <v>1429531.7</v>
      </c>
      <c r="E41" s="17">
        <f t="shared" si="0"/>
        <v>-116.69999999995343</v>
      </c>
      <c r="F41" s="17">
        <f>1429415</f>
        <v>1429415</v>
      </c>
      <c r="G41" s="49">
        <v>1108229.5</v>
      </c>
      <c r="H41" s="49">
        <f t="shared" si="1"/>
        <v>39229.199999999953</v>
      </c>
      <c r="I41" s="49">
        <v>1147458.7</v>
      </c>
      <c r="J41" s="49">
        <v>1726668.2</v>
      </c>
      <c r="K41" s="49">
        <f t="shared" si="2"/>
        <v>-579509.39999999991</v>
      </c>
      <c r="L41" s="49">
        <v>1147158.8</v>
      </c>
      <c r="M41" s="61" t="s">
        <v>81</v>
      </c>
    </row>
    <row r="42" spans="1:16" ht="44.25" customHeight="1">
      <c r="A42" s="12" t="s">
        <v>28</v>
      </c>
      <c r="B42" s="13">
        <v>7</v>
      </c>
      <c r="C42" s="13">
        <v>3</v>
      </c>
      <c r="D42" s="17">
        <v>156989.79999999999</v>
      </c>
      <c r="E42" s="17">
        <f t="shared" si="0"/>
        <v>203.30000000001746</v>
      </c>
      <c r="F42" s="17">
        <v>157193.1</v>
      </c>
      <c r="G42" s="49">
        <v>157454</v>
      </c>
      <c r="H42" s="49">
        <f t="shared" si="1"/>
        <v>0</v>
      </c>
      <c r="I42" s="49">
        <v>157454</v>
      </c>
      <c r="J42" s="49">
        <v>129630.3</v>
      </c>
      <c r="K42" s="49">
        <f t="shared" si="2"/>
        <v>0</v>
      </c>
      <c r="L42" s="49">
        <v>129630.3</v>
      </c>
      <c r="M42" s="31" t="s">
        <v>95</v>
      </c>
      <c r="N42" s="1" t="s">
        <v>82</v>
      </c>
    </row>
    <row r="43" spans="1:16" ht="111.75" customHeight="1">
      <c r="A43" s="12" t="s">
        <v>29</v>
      </c>
      <c r="B43" s="13">
        <v>7</v>
      </c>
      <c r="C43" s="13">
        <v>7</v>
      </c>
      <c r="D43" s="17">
        <v>42156.1</v>
      </c>
      <c r="E43" s="17">
        <f t="shared" si="0"/>
        <v>2000</v>
      </c>
      <c r="F43" s="17">
        <v>44156.1</v>
      </c>
      <c r="G43" s="49">
        <v>56130.7</v>
      </c>
      <c r="H43" s="49">
        <f t="shared" si="1"/>
        <v>0</v>
      </c>
      <c r="I43" s="49">
        <v>56130.7</v>
      </c>
      <c r="J43" s="49">
        <v>56130.7</v>
      </c>
      <c r="K43" s="49">
        <f t="shared" si="2"/>
        <v>0</v>
      </c>
      <c r="L43" s="49">
        <v>56130.7</v>
      </c>
      <c r="M43" s="31" t="s">
        <v>94</v>
      </c>
    </row>
    <row r="44" spans="1:16" ht="78" customHeight="1">
      <c r="A44" s="12" t="s">
        <v>62</v>
      </c>
      <c r="B44" s="13">
        <v>7</v>
      </c>
      <c r="C44" s="13">
        <v>9</v>
      </c>
      <c r="D44" s="17">
        <v>125722.4</v>
      </c>
      <c r="E44" s="17">
        <f t="shared" si="0"/>
        <v>6176.5</v>
      </c>
      <c r="F44" s="17">
        <v>131898.9</v>
      </c>
      <c r="G44" s="49">
        <v>102113.7</v>
      </c>
      <c r="H44" s="49">
        <f t="shared" si="1"/>
        <v>0</v>
      </c>
      <c r="I44" s="49">
        <v>102113.7</v>
      </c>
      <c r="J44" s="49">
        <v>102113.7</v>
      </c>
      <c r="K44" s="49">
        <f t="shared" si="2"/>
        <v>0</v>
      </c>
      <c r="L44" s="49">
        <v>102113.7</v>
      </c>
      <c r="M44" s="31" t="s">
        <v>106</v>
      </c>
    </row>
    <row r="45" spans="1:16">
      <c r="A45" s="16" t="s">
        <v>30</v>
      </c>
      <c r="B45" s="10">
        <v>8</v>
      </c>
      <c r="C45" s="10" t="s">
        <v>8</v>
      </c>
      <c r="D45" s="19">
        <f>D46+D47</f>
        <v>211512.5</v>
      </c>
      <c r="E45" s="19">
        <f t="shared" si="0"/>
        <v>2861.1000000000058</v>
      </c>
      <c r="F45" s="19">
        <f>F46+F47</f>
        <v>214373.6</v>
      </c>
      <c r="G45" s="51">
        <f>G46+G47</f>
        <v>163145.4</v>
      </c>
      <c r="H45" s="50">
        <f t="shared" si="1"/>
        <v>0</v>
      </c>
      <c r="I45" s="51">
        <f>I46+I47</f>
        <v>163145.4</v>
      </c>
      <c r="J45" s="50">
        <f>J46+J47</f>
        <v>167093.30000000002</v>
      </c>
      <c r="K45" s="50">
        <f t="shared" si="2"/>
        <v>0</v>
      </c>
      <c r="L45" s="50">
        <f>L46+L47</f>
        <v>167093.30000000002</v>
      </c>
      <c r="M45" s="31"/>
    </row>
    <row r="46" spans="1:16" ht="45" customHeight="1">
      <c r="A46" s="12" t="s">
        <v>31</v>
      </c>
      <c r="B46" s="13">
        <v>8</v>
      </c>
      <c r="C46" s="13">
        <v>1</v>
      </c>
      <c r="D46" s="17">
        <v>201987.3</v>
      </c>
      <c r="E46" s="17">
        <f t="shared" si="0"/>
        <v>3251.7000000000116</v>
      </c>
      <c r="F46" s="17">
        <v>205239</v>
      </c>
      <c r="G46" s="49">
        <v>154690.1</v>
      </c>
      <c r="H46" s="49">
        <f t="shared" si="1"/>
        <v>0</v>
      </c>
      <c r="I46" s="49">
        <v>154690.1</v>
      </c>
      <c r="J46" s="49">
        <v>158600.6</v>
      </c>
      <c r="K46" s="49">
        <f t="shared" si="2"/>
        <v>0</v>
      </c>
      <c r="L46" s="49">
        <v>158600.6</v>
      </c>
      <c r="M46" s="31" t="s">
        <v>107</v>
      </c>
      <c r="P46" s="32"/>
    </row>
    <row r="47" spans="1:16" ht="49.5" customHeight="1">
      <c r="A47" s="12" t="s">
        <v>63</v>
      </c>
      <c r="B47" s="13">
        <v>8</v>
      </c>
      <c r="C47" s="13">
        <v>4</v>
      </c>
      <c r="D47" s="17">
        <v>9525.2000000000007</v>
      </c>
      <c r="E47" s="17">
        <f t="shared" si="0"/>
        <v>-390.60000000000036</v>
      </c>
      <c r="F47" s="17">
        <v>9134.6</v>
      </c>
      <c r="G47" s="49">
        <v>8455.2999999999993</v>
      </c>
      <c r="H47" s="49">
        <f t="shared" si="1"/>
        <v>0</v>
      </c>
      <c r="I47" s="49">
        <v>8455.2999999999993</v>
      </c>
      <c r="J47" s="49">
        <v>8492.7000000000007</v>
      </c>
      <c r="K47" s="49">
        <f t="shared" si="2"/>
        <v>0</v>
      </c>
      <c r="L47" s="49">
        <v>8492.7000000000007</v>
      </c>
      <c r="M47" s="31"/>
    </row>
    <row r="48" spans="1:16">
      <c r="A48" s="16" t="s">
        <v>32</v>
      </c>
      <c r="B48" s="10">
        <v>9</v>
      </c>
      <c r="C48" s="10" t="s">
        <v>8</v>
      </c>
      <c r="D48" s="19">
        <f>D50+D49</f>
        <v>1505.2</v>
      </c>
      <c r="E48" s="19">
        <f t="shared" si="0"/>
        <v>-150</v>
      </c>
      <c r="F48" s="19">
        <f>F50+F49</f>
        <v>1355.2</v>
      </c>
      <c r="G48" s="51">
        <f>G50</f>
        <v>1355.2</v>
      </c>
      <c r="H48" s="50">
        <f t="shared" si="1"/>
        <v>0</v>
      </c>
      <c r="I48" s="51">
        <f>I50</f>
        <v>1355.2</v>
      </c>
      <c r="J48" s="50">
        <f>J50</f>
        <v>1355.2</v>
      </c>
      <c r="K48" s="50">
        <f t="shared" si="2"/>
        <v>0</v>
      </c>
      <c r="L48" s="50">
        <f>L50</f>
        <v>1355.2</v>
      </c>
      <c r="M48" s="31"/>
    </row>
    <row r="49" spans="1:16" ht="19.5" customHeight="1">
      <c r="A49" s="20" t="s">
        <v>69</v>
      </c>
      <c r="B49" s="21">
        <v>9</v>
      </c>
      <c r="C49" s="21">
        <v>7</v>
      </c>
      <c r="D49" s="17">
        <v>150</v>
      </c>
      <c r="E49" s="17">
        <f t="shared" si="0"/>
        <v>-150</v>
      </c>
      <c r="F49" s="17">
        <v>0</v>
      </c>
      <c r="G49" s="51"/>
      <c r="H49" s="50"/>
      <c r="I49" s="51"/>
      <c r="J49" s="50"/>
      <c r="K49" s="50"/>
      <c r="L49" s="50"/>
      <c r="M49" s="31" t="s">
        <v>78</v>
      </c>
    </row>
    <row r="50" spans="1:16">
      <c r="A50" s="12" t="s">
        <v>33</v>
      </c>
      <c r="B50" s="13">
        <v>9</v>
      </c>
      <c r="C50" s="13">
        <v>9</v>
      </c>
      <c r="D50" s="17">
        <v>1355.2</v>
      </c>
      <c r="E50" s="17">
        <f t="shared" si="0"/>
        <v>0</v>
      </c>
      <c r="F50" s="17">
        <v>1355.2</v>
      </c>
      <c r="G50" s="49">
        <v>1355.2</v>
      </c>
      <c r="H50" s="49">
        <f t="shared" si="1"/>
        <v>0</v>
      </c>
      <c r="I50" s="49">
        <v>1355.2</v>
      </c>
      <c r="J50" s="49">
        <v>1355.2</v>
      </c>
      <c r="K50" s="49">
        <f t="shared" si="2"/>
        <v>0</v>
      </c>
      <c r="L50" s="49">
        <v>1355.2</v>
      </c>
      <c r="M50" s="31"/>
    </row>
    <row r="51" spans="1:16">
      <c r="A51" s="16" t="s">
        <v>34</v>
      </c>
      <c r="B51" s="10">
        <v>10</v>
      </c>
      <c r="C51" s="10" t="s">
        <v>8</v>
      </c>
      <c r="D51" s="19">
        <f>D52+D53+D54+D55</f>
        <v>91294.2</v>
      </c>
      <c r="E51" s="19">
        <f t="shared" si="0"/>
        <v>8154.6999999999971</v>
      </c>
      <c r="F51" s="19">
        <f>F52+F53+F54+F55</f>
        <v>99448.9</v>
      </c>
      <c r="G51" s="51">
        <f>G52+G53+G54+G55</f>
        <v>118909.2</v>
      </c>
      <c r="H51" s="50">
        <f t="shared" si="1"/>
        <v>-2786.6999999999971</v>
      </c>
      <c r="I51" s="51">
        <f>I52+I53+I54+I55</f>
        <v>116122.5</v>
      </c>
      <c r="J51" s="50">
        <f>J52+J53+J54+J55</f>
        <v>138498.1</v>
      </c>
      <c r="K51" s="50">
        <f t="shared" si="2"/>
        <v>-5852.1000000000058</v>
      </c>
      <c r="L51" s="50">
        <f>L52+L53+L54+L55</f>
        <v>132646</v>
      </c>
      <c r="M51" s="31"/>
    </row>
    <row r="52" spans="1:16" ht="81" customHeight="1">
      <c r="A52" s="12" t="s">
        <v>35</v>
      </c>
      <c r="B52" s="13">
        <v>10</v>
      </c>
      <c r="C52" s="13">
        <v>1</v>
      </c>
      <c r="D52" s="17">
        <v>13094.4</v>
      </c>
      <c r="E52" s="17">
        <f t="shared" si="0"/>
        <v>6130.6</v>
      </c>
      <c r="F52" s="17">
        <v>19225</v>
      </c>
      <c r="G52" s="49">
        <v>5000</v>
      </c>
      <c r="H52" s="49">
        <f t="shared" si="1"/>
        <v>0</v>
      </c>
      <c r="I52" s="49">
        <v>5000</v>
      </c>
      <c r="J52" s="49">
        <v>5000</v>
      </c>
      <c r="K52" s="49">
        <f t="shared" si="2"/>
        <v>0</v>
      </c>
      <c r="L52" s="49">
        <v>5000</v>
      </c>
      <c r="M52" s="31" t="s">
        <v>108</v>
      </c>
    </row>
    <row r="53" spans="1:16" ht="59.25" customHeight="1">
      <c r="A53" s="12" t="s">
        <v>36</v>
      </c>
      <c r="B53" s="13">
        <v>10</v>
      </c>
      <c r="C53" s="13">
        <v>3</v>
      </c>
      <c r="D53" s="17">
        <v>24991.3</v>
      </c>
      <c r="E53" s="17">
        <f t="shared" si="0"/>
        <v>3024.1000000000022</v>
      </c>
      <c r="F53" s="17">
        <v>28015.4</v>
      </c>
      <c r="G53" s="49">
        <v>5142.8</v>
      </c>
      <c r="H53" s="49">
        <f>I53-G53</f>
        <v>0</v>
      </c>
      <c r="I53" s="49">
        <v>5142.8</v>
      </c>
      <c r="J53" s="49">
        <v>5172.8</v>
      </c>
      <c r="K53" s="49">
        <f t="shared" si="2"/>
        <v>0</v>
      </c>
      <c r="L53" s="49">
        <v>5172.8</v>
      </c>
      <c r="M53" s="31" t="s">
        <v>109</v>
      </c>
    </row>
    <row r="54" spans="1:16" ht="60.75" customHeight="1">
      <c r="A54" s="12" t="s">
        <v>37</v>
      </c>
      <c r="B54" s="13">
        <v>10</v>
      </c>
      <c r="C54" s="13">
        <v>4</v>
      </c>
      <c r="D54" s="17">
        <v>53208.5</v>
      </c>
      <c r="E54" s="17">
        <f t="shared" si="0"/>
        <v>-1000</v>
      </c>
      <c r="F54" s="17">
        <v>52208.5</v>
      </c>
      <c r="G54" s="49">
        <v>94296.4</v>
      </c>
      <c r="H54" s="49">
        <f t="shared" ref="H54:H66" si="3">I54-G54</f>
        <v>-2786.6999999999971</v>
      </c>
      <c r="I54" s="49">
        <v>91509.7</v>
      </c>
      <c r="J54" s="49">
        <v>113793</v>
      </c>
      <c r="K54" s="49">
        <f t="shared" si="2"/>
        <v>-5852.1000000000058</v>
      </c>
      <c r="L54" s="49">
        <v>107940.9</v>
      </c>
      <c r="M54" s="61" t="s">
        <v>83</v>
      </c>
    </row>
    <row r="55" spans="1:16" ht="49.9" hidden="1" customHeight="1">
      <c r="A55" s="12" t="s">
        <v>38</v>
      </c>
      <c r="B55" s="13">
        <v>10</v>
      </c>
      <c r="C55" s="13">
        <v>6</v>
      </c>
      <c r="D55" s="17">
        <v>0</v>
      </c>
      <c r="E55" s="17">
        <f t="shared" si="0"/>
        <v>0</v>
      </c>
      <c r="F55" s="17">
        <v>0</v>
      </c>
      <c r="G55" s="49">
        <v>14470</v>
      </c>
      <c r="H55" s="49">
        <f t="shared" si="3"/>
        <v>0</v>
      </c>
      <c r="I55" s="49">
        <v>14470</v>
      </c>
      <c r="J55" s="49">
        <v>14532.3</v>
      </c>
      <c r="K55" s="49">
        <f t="shared" si="2"/>
        <v>0</v>
      </c>
      <c r="L55" s="49">
        <v>14532.3</v>
      </c>
      <c r="M55" s="31"/>
    </row>
    <row r="56" spans="1:16">
      <c r="A56" s="16" t="s">
        <v>39</v>
      </c>
      <c r="B56" s="10">
        <v>11</v>
      </c>
      <c r="C56" s="10" t="s">
        <v>8</v>
      </c>
      <c r="D56" s="19">
        <f>D57+D58+D60+D59</f>
        <v>209554.40000000002</v>
      </c>
      <c r="E56" s="19">
        <f>F56-D56</f>
        <v>15425.699999999983</v>
      </c>
      <c r="F56" s="19">
        <f>F57+F58+F60+F59</f>
        <v>224980.1</v>
      </c>
      <c r="G56" s="51">
        <f>G57+G58+G60+G59</f>
        <v>146125</v>
      </c>
      <c r="H56" s="50">
        <f t="shared" si="3"/>
        <v>0</v>
      </c>
      <c r="I56" s="51">
        <f>I57+I58+I60+I59</f>
        <v>146125</v>
      </c>
      <c r="J56" s="50">
        <f>J57+J58+J60+J59</f>
        <v>116179.1</v>
      </c>
      <c r="K56" s="50">
        <f t="shared" si="2"/>
        <v>0</v>
      </c>
      <c r="L56" s="50">
        <f>L57+L58+L60+L59</f>
        <v>116179.1</v>
      </c>
      <c r="M56" s="31"/>
    </row>
    <row r="57" spans="1:16" ht="47.25" customHeight="1">
      <c r="A57" s="12" t="s">
        <v>40</v>
      </c>
      <c r="B57" s="13">
        <v>11</v>
      </c>
      <c r="C57" s="13">
        <v>1</v>
      </c>
      <c r="D57" s="17">
        <v>187385.7</v>
      </c>
      <c r="E57" s="17">
        <f t="shared" si="0"/>
        <v>16146.399999999994</v>
      </c>
      <c r="F57" s="17">
        <v>203532.1</v>
      </c>
      <c r="G57" s="49">
        <v>128974.39999999999</v>
      </c>
      <c r="H57" s="49">
        <f t="shared" si="3"/>
        <v>0.10000000000582077</v>
      </c>
      <c r="I57" s="49">
        <v>128974.5</v>
      </c>
      <c r="J57" s="49">
        <v>99029.2</v>
      </c>
      <c r="K57" s="49">
        <f t="shared" si="2"/>
        <v>0</v>
      </c>
      <c r="L57" s="49">
        <v>99029.2</v>
      </c>
      <c r="M57" s="31" t="s">
        <v>110</v>
      </c>
      <c r="P57" s="34"/>
    </row>
    <row r="58" spans="1:16" ht="46.5" customHeight="1">
      <c r="A58" s="12" t="s">
        <v>41</v>
      </c>
      <c r="B58" s="13">
        <v>11</v>
      </c>
      <c r="C58" s="13">
        <v>2</v>
      </c>
      <c r="D58" s="17">
        <v>1070.5</v>
      </c>
      <c r="E58" s="17">
        <f t="shared" si="0"/>
        <v>650</v>
      </c>
      <c r="F58" s="17">
        <v>1720.5</v>
      </c>
      <c r="G58" s="49">
        <v>4348.1000000000004</v>
      </c>
      <c r="H58" s="49">
        <f t="shared" si="3"/>
        <v>0</v>
      </c>
      <c r="I58" s="49">
        <v>4348.1000000000004</v>
      </c>
      <c r="J58" s="49">
        <v>4348.1000000000004</v>
      </c>
      <c r="K58" s="49">
        <f t="shared" si="2"/>
        <v>0</v>
      </c>
      <c r="L58" s="49">
        <v>4348.1000000000004</v>
      </c>
      <c r="M58" s="31" t="s">
        <v>95</v>
      </c>
    </row>
    <row r="59" spans="1:16" ht="30.75" customHeight="1">
      <c r="A59" s="12" t="s">
        <v>48</v>
      </c>
      <c r="B59" s="13">
        <v>11</v>
      </c>
      <c r="C59" s="13">
        <v>3</v>
      </c>
      <c r="D59" s="17">
        <v>7376.2</v>
      </c>
      <c r="E59" s="17">
        <f t="shared" si="0"/>
        <v>960.00000000000091</v>
      </c>
      <c r="F59" s="17">
        <v>8336.2000000000007</v>
      </c>
      <c r="G59" s="49">
        <v>302.5</v>
      </c>
      <c r="H59" s="49">
        <f t="shared" si="3"/>
        <v>-0.10000000000002274</v>
      </c>
      <c r="I59" s="49">
        <v>302.39999999999998</v>
      </c>
      <c r="J59" s="49">
        <v>301.8</v>
      </c>
      <c r="K59" s="49">
        <f t="shared" si="2"/>
        <v>0</v>
      </c>
      <c r="L59" s="49">
        <v>301.8</v>
      </c>
      <c r="M59" s="61" t="s">
        <v>84</v>
      </c>
    </row>
    <row r="60" spans="1:16" ht="52.5" customHeight="1">
      <c r="A60" s="12" t="s">
        <v>64</v>
      </c>
      <c r="B60" s="13">
        <v>11</v>
      </c>
      <c r="C60" s="13">
        <v>5</v>
      </c>
      <c r="D60" s="17">
        <v>13722</v>
      </c>
      <c r="E60" s="17">
        <f t="shared" si="0"/>
        <v>-2330.7000000000007</v>
      </c>
      <c r="F60" s="17">
        <v>11391.3</v>
      </c>
      <c r="G60" s="49">
        <v>12500</v>
      </c>
      <c r="H60" s="49">
        <f t="shared" si="3"/>
        <v>0</v>
      </c>
      <c r="I60" s="49">
        <v>12500</v>
      </c>
      <c r="J60" s="49">
        <v>12500</v>
      </c>
      <c r="K60" s="49">
        <f t="shared" si="2"/>
        <v>0</v>
      </c>
      <c r="L60" s="49">
        <v>12500</v>
      </c>
      <c r="M60" s="31" t="s">
        <v>78</v>
      </c>
    </row>
    <row r="61" spans="1:16">
      <c r="A61" s="16" t="s">
        <v>42</v>
      </c>
      <c r="B61" s="10">
        <v>12</v>
      </c>
      <c r="C61" s="10" t="s">
        <v>8</v>
      </c>
      <c r="D61" s="19">
        <f>D62+D63</f>
        <v>28000</v>
      </c>
      <c r="E61" s="19">
        <f t="shared" si="0"/>
        <v>-904.29999999999927</v>
      </c>
      <c r="F61" s="19">
        <f>F62+F63</f>
        <v>27095.7</v>
      </c>
      <c r="G61" s="51">
        <f>G62+G63</f>
        <v>20800</v>
      </c>
      <c r="H61" s="50">
        <f t="shared" si="3"/>
        <v>0</v>
      </c>
      <c r="I61" s="51">
        <f>I62+I63</f>
        <v>20800</v>
      </c>
      <c r="J61" s="50">
        <f>J62+J63</f>
        <v>20300</v>
      </c>
      <c r="K61" s="50">
        <f t="shared" si="2"/>
        <v>0</v>
      </c>
      <c r="L61" s="50">
        <f>L62+L63</f>
        <v>20300</v>
      </c>
      <c r="M61" s="31"/>
    </row>
    <row r="62" spans="1:16">
      <c r="A62" s="12" t="s">
        <v>43</v>
      </c>
      <c r="B62" s="13">
        <v>12</v>
      </c>
      <c r="C62" s="13">
        <v>2</v>
      </c>
      <c r="D62" s="17">
        <v>11000</v>
      </c>
      <c r="E62" s="17">
        <f t="shared" si="0"/>
        <v>10866.2</v>
      </c>
      <c r="F62" s="17">
        <v>21866.2</v>
      </c>
      <c r="G62" s="49">
        <v>10000</v>
      </c>
      <c r="H62" s="49">
        <f t="shared" si="3"/>
        <v>0</v>
      </c>
      <c r="I62" s="49">
        <v>10000</v>
      </c>
      <c r="J62" s="49">
        <v>10000</v>
      </c>
      <c r="K62" s="49">
        <f t="shared" si="2"/>
        <v>0</v>
      </c>
      <c r="L62" s="49">
        <v>10000</v>
      </c>
      <c r="M62" s="64" t="s">
        <v>78</v>
      </c>
    </row>
    <row r="63" spans="1:16" ht="51.6" customHeight="1">
      <c r="A63" s="12" t="s">
        <v>65</v>
      </c>
      <c r="B63" s="13">
        <v>12</v>
      </c>
      <c r="C63" s="13">
        <v>4</v>
      </c>
      <c r="D63" s="17">
        <v>17000</v>
      </c>
      <c r="E63" s="22">
        <f t="shared" si="0"/>
        <v>-11770.5</v>
      </c>
      <c r="F63" s="17">
        <v>5229.5</v>
      </c>
      <c r="G63" s="49">
        <v>10800</v>
      </c>
      <c r="H63" s="52">
        <f t="shared" si="3"/>
        <v>0</v>
      </c>
      <c r="I63" s="49">
        <v>10800</v>
      </c>
      <c r="J63" s="49">
        <v>10300</v>
      </c>
      <c r="K63" s="52">
        <f t="shared" si="2"/>
        <v>0</v>
      </c>
      <c r="L63" s="49">
        <v>10300</v>
      </c>
      <c r="M63" s="65"/>
    </row>
    <row r="64" spans="1:16" ht="32.25" customHeight="1">
      <c r="A64" s="16" t="s">
        <v>72</v>
      </c>
      <c r="B64" s="10">
        <v>13</v>
      </c>
      <c r="C64" s="10" t="s">
        <v>8</v>
      </c>
      <c r="D64" s="19">
        <f>D65</f>
        <v>18134</v>
      </c>
      <c r="E64" s="19">
        <f t="shared" si="0"/>
        <v>-16800</v>
      </c>
      <c r="F64" s="19">
        <f>F65</f>
        <v>1334</v>
      </c>
      <c r="G64" s="51">
        <f>G65</f>
        <v>26000</v>
      </c>
      <c r="H64" s="50">
        <f t="shared" si="3"/>
        <v>0</v>
      </c>
      <c r="I64" s="51">
        <f>I65</f>
        <v>26000</v>
      </c>
      <c r="J64" s="50">
        <f>J65</f>
        <v>26000</v>
      </c>
      <c r="K64" s="50">
        <f t="shared" si="2"/>
        <v>0</v>
      </c>
      <c r="L64" s="50">
        <f>L65</f>
        <v>26000</v>
      </c>
      <c r="M64" s="31"/>
    </row>
    <row r="65" spans="1:13" ht="66.75" customHeight="1">
      <c r="A65" s="12" t="s">
        <v>71</v>
      </c>
      <c r="B65" s="13">
        <v>13</v>
      </c>
      <c r="C65" s="13">
        <v>1</v>
      </c>
      <c r="D65" s="17">
        <v>18134</v>
      </c>
      <c r="E65" s="17">
        <f t="shared" si="0"/>
        <v>-16800</v>
      </c>
      <c r="F65" s="17">
        <v>1334</v>
      </c>
      <c r="G65" s="49">
        <v>26000</v>
      </c>
      <c r="H65" s="49">
        <f t="shared" si="3"/>
        <v>0</v>
      </c>
      <c r="I65" s="49">
        <v>26000</v>
      </c>
      <c r="J65" s="53">
        <v>26000</v>
      </c>
      <c r="K65" s="49">
        <f t="shared" si="2"/>
        <v>0</v>
      </c>
      <c r="L65" s="49">
        <v>26000</v>
      </c>
      <c r="M65" s="31" t="s">
        <v>85</v>
      </c>
    </row>
    <row r="66" spans="1:13" ht="22.9" customHeight="1">
      <c r="A66" s="23" t="s">
        <v>44</v>
      </c>
      <c r="B66" s="24"/>
      <c r="C66" s="25"/>
      <c r="D66" s="36">
        <f>D8+D17+D19+D23+D31+D36+D39+D45+D48+D51+D56+D61+D64</f>
        <v>4222734.7000000011</v>
      </c>
      <c r="E66" s="35">
        <f>F66-D66</f>
        <v>630738.29999999888</v>
      </c>
      <c r="F66" s="36">
        <f>F8+F17+F19+F23+F31+F36+F39+F45+F48+F51+F56+F61+F64</f>
        <v>4853473</v>
      </c>
      <c r="G66" s="50">
        <f>G8+G17+G19+G23+G31+G36+G39+G45+G48+G51+G56+G61+G64</f>
        <v>3206519.8000000003</v>
      </c>
      <c r="H66" s="54">
        <f t="shared" si="3"/>
        <v>36369.299999999814</v>
      </c>
      <c r="I66" s="54">
        <f>I8+I17+I19+I23+I31+I36+I39+I45+I48+I51+I56+I61+I64</f>
        <v>3242889.1</v>
      </c>
      <c r="J66" s="50">
        <f>J8+J17+J19+J23+J31+J36+J39+J45+J48+J51+J56+J61+J64</f>
        <v>3787501.1000000006</v>
      </c>
      <c r="K66" s="54">
        <f t="shared" si="2"/>
        <v>-585437.20000000019</v>
      </c>
      <c r="L66" s="50">
        <f>L8+L17+L19+L31+L36+L39+L45+L48+L51+L56+L61+L64+L23</f>
        <v>3202063.9000000004</v>
      </c>
      <c r="M66" s="59"/>
    </row>
    <row r="67" spans="1:13">
      <c r="A67" s="26"/>
      <c r="B67" s="26"/>
      <c r="C67" s="26"/>
      <c r="D67" s="26"/>
      <c r="E67" s="26"/>
      <c r="F67" s="26"/>
      <c r="G67" s="55"/>
      <c r="H67" s="40"/>
      <c r="I67" s="40"/>
      <c r="J67" s="41"/>
      <c r="K67" s="40"/>
      <c r="L67" s="40"/>
      <c r="M67" s="27"/>
    </row>
  </sheetData>
  <mergeCells count="9">
    <mergeCell ref="M62:M63"/>
    <mergeCell ref="A3:M3"/>
    <mergeCell ref="M5:M6"/>
    <mergeCell ref="J5:L5"/>
    <mergeCell ref="A5:A6"/>
    <mergeCell ref="B5:B6"/>
    <mergeCell ref="C5:C6"/>
    <mergeCell ref="D5:F5"/>
    <mergeCell ref="G5:I5"/>
  </mergeCells>
  <pageMargins left="0.39370078740157483" right="0.39370078740157483" top="0.59055118110236227" bottom="0.59055118110236227" header="0.31496062992125984" footer="0.31496062992125984"/>
  <pageSetup paperSize="9" scale="71" fitToHeight="0" orientation="landscape"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2</vt:lpstr>
      <vt:lpstr>'Приложение 2'!Заголовки_для_печати</vt:lpstr>
      <vt:lpstr>'Приложение 2'!Область_печати</vt:lpstr>
    </vt:vector>
  </TitlesOfParts>
  <LinksUpToDate>false</LinksUpToDate>
  <CharactersWithSpaces>0</CharactersWithSpaces>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Федотова Наталья Юрьевна</dc:creator>
  <cp:lastModifiedBy>Мальцева Ирина Юрьевна</cp:lastModifiedBy>
  <cp:lastPrinted>2023-10-14T06:57:58Z</cp:lastPrinted>
  <dcterms:created xsi:type="dcterms:W3CDTF">2017-04-10T05:27:20Z</dcterms:created>
  <dcterms:modified xsi:type="dcterms:W3CDTF">2023-10-14T06:58:00Z</dcterms:modified>
</cp:coreProperties>
</file>