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8" windowWidth="10500" windowHeight="5508"/>
  </bookViews>
  <sheets>
    <sheet name="Приложение 5" sheetId="2" r:id="rId1"/>
  </sheets>
  <definedNames>
    <definedName name="_xlnm.Print_Titles" localSheetId="0">'Приложение 5'!$4:$4</definedName>
    <definedName name="_xlnm.Print_Area" localSheetId="0">'Приложение 5'!$A$1:$E$227</definedName>
  </definedNames>
  <calcPr calcId="145621"/>
</workbook>
</file>

<file path=xl/calcChain.xml><?xml version="1.0" encoding="utf-8"?>
<calcChain xmlns="http://schemas.openxmlformats.org/spreadsheetml/2006/main">
  <c r="D5" i="2" l="1"/>
  <c r="E5" i="2"/>
  <c r="C32" i="2"/>
  <c r="C31" i="2"/>
  <c r="C30" i="2"/>
  <c r="C105" i="2"/>
  <c r="C65" i="2"/>
  <c r="C37" i="2"/>
  <c r="C35" i="2"/>
  <c r="C63" i="2"/>
  <c r="C36" i="2"/>
  <c r="C66" i="2"/>
  <c r="C70" i="2"/>
  <c r="C9" i="2"/>
  <c r="C8" i="2"/>
  <c r="D36" i="2"/>
  <c r="E36" i="2"/>
  <c r="E8" i="2"/>
  <c r="C53" i="2"/>
  <c r="E46" i="2"/>
  <c r="D46" i="2"/>
  <c r="C46" i="2"/>
  <c r="E42" i="2"/>
  <c r="D42" i="2"/>
  <c r="C42" i="2"/>
  <c r="E38" i="2"/>
  <c r="D38" i="2"/>
  <c r="E31" i="2"/>
  <c r="D31" i="2"/>
  <c r="D8" i="2" s="1"/>
  <c r="E30" i="2"/>
  <c r="D30" i="2"/>
  <c r="C7" i="2"/>
  <c r="C179" i="2"/>
  <c r="C178" i="2"/>
  <c r="C202" i="2"/>
  <c r="E180" i="2"/>
  <c r="D180" i="2"/>
  <c r="C180" i="2"/>
  <c r="E179" i="2"/>
  <c r="D179" i="2"/>
  <c r="E178" i="2"/>
  <c r="D178" i="2"/>
  <c r="C28" i="2" l="1"/>
  <c r="C212" i="2"/>
  <c r="C146" i="2"/>
  <c r="C131" i="2"/>
  <c r="C116" i="2"/>
  <c r="C82" i="2"/>
  <c r="C5" i="2" l="1"/>
  <c r="E63" i="2"/>
  <c r="D63" i="2"/>
  <c r="E207" i="2" l="1"/>
  <c r="D207" i="2"/>
  <c r="C207" i="2"/>
  <c r="D195" i="2"/>
  <c r="C195" i="2"/>
  <c r="D194" i="2"/>
  <c r="C194" i="2"/>
  <c r="E202" i="2" l="1"/>
  <c r="D202" i="2"/>
  <c r="E145" i="2" l="1"/>
  <c r="D145" i="2"/>
  <c r="C145" i="2"/>
  <c r="E173" i="2"/>
  <c r="D173" i="2"/>
  <c r="C173" i="2"/>
  <c r="E170" i="2"/>
  <c r="D170" i="2"/>
  <c r="C170" i="2"/>
  <c r="E124" i="2"/>
  <c r="D124" i="2"/>
  <c r="C124" i="2"/>
  <c r="E109" i="2"/>
  <c r="D109" i="2"/>
  <c r="C109" i="2"/>
  <c r="E212" i="2" l="1"/>
  <c r="D212" i="2"/>
  <c r="E219" i="2"/>
  <c r="D219" i="2"/>
  <c r="C219" i="2"/>
  <c r="C142" i="2"/>
  <c r="E142" i="2"/>
  <c r="D142" i="2"/>
  <c r="E141" i="2"/>
  <c r="D141" i="2"/>
  <c r="C141" i="2"/>
  <c r="E121" i="2"/>
  <c r="E116" i="2" s="1"/>
  <c r="D121" i="2"/>
  <c r="D116" i="2" s="1"/>
  <c r="C121" i="2"/>
  <c r="D89" i="2"/>
  <c r="C89" i="2"/>
  <c r="E73" i="2"/>
  <c r="D73" i="2"/>
  <c r="C73" i="2"/>
  <c r="D65" i="2"/>
  <c r="E65" i="2"/>
  <c r="D67" i="2"/>
  <c r="E67" i="2"/>
  <c r="C67" i="2" l="1"/>
  <c r="E37" i="2"/>
  <c r="D37" i="2"/>
  <c r="D105" i="2" l="1"/>
  <c r="E105" i="2"/>
  <c r="E80" i="2" l="1"/>
  <c r="D80" i="2"/>
  <c r="C80" i="2"/>
  <c r="D85" i="2"/>
  <c r="C85" i="2"/>
  <c r="E85" i="2" l="1"/>
  <c r="E81" i="2"/>
  <c r="D81" i="2"/>
  <c r="C81" i="2"/>
  <c r="D82" i="2"/>
  <c r="C78" i="2" l="1"/>
  <c r="D78" i="2"/>
  <c r="E66" i="2"/>
  <c r="D66" i="2"/>
  <c r="D32" i="2" s="1"/>
  <c r="C225" i="2"/>
  <c r="E186" i="2" l="1"/>
  <c r="D186" i="2"/>
  <c r="C186" i="2"/>
  <c r="D35" i="2" l="1"/>
  <c r="E35" i="2"/>
  <c r="E28" i="2" l="1"/>
  <c r="E7" i="2"/>
  <c r="D7" i="2"/>
  <c r="D28" i="2"/>
  <c r="E146" i="2"/>
  <c r="D146" i="2"/>
  <c r="D165" i="2"/>
  <c r="E165" i="2"/>
  <c r="C165" i="2"/>
  <c r="C115" i="2"/>
  <c r="D117" i="2"/>
  <c r="E114" i="2" l="1"/>
  <c r="D114" i="2"/>
  <c r="C114" i="2"/>
  <c r="C117" i="2"/>
  <c r="E131" i="2"/>
  <c r="D131" i="2"/>
  <c r="E130" i="2"/>
  <c r="D130" i="2"/>
  <c r="C130" i="2"/>
  <c r="E129" i="2"/>
  <c r="D129" i="2"/>
  <c r="C129" i="2"/>
  <c r="D138" i="2"/>
  <c r="E138" i="2"/>
  <c r="E127" i="2" l="1"/>
  <c r="D127" i="2"/>
  <c r="C127" i="2"/>
  <c r="D216" i="2"/>
  <c r="E95" i="2" l="1"/>
  <c r="C33" i="2"/>
  <c r="D53" i="2"/>
  <c r="E53" i="2"/>
  <c r="E196" i="2" l="1"/>
  <c r="D196" i="2"/>
  <c r="C196" i="2"/>
  <c r="E199" i="2" l="1"/>
  <c r="D199" i="2"/>
  <c r="C199" i="2"/>
  <c r="C50" i="2" l="1"/>
  <c r="C138" i="2" l="1"/>
  <c r="C154" i="2"/>
  <c r="E100" i="2"/>
  <c r="E98" i="2" s="1"/>
  <c r="D100" i="2"/>
  <c r="D98" i="2" s="1"/>
  <c r="C100" i="2"/>
  <c r="C98" i="2" l="1"/>
  <c r="C181" i="2"/>
  <c r="C176" i="2" l="1"/>
  <c r="E224" i="2"/>
  <c r="E222" i="2" s="1"/>
  <c r="D224" i="2"/>
  <c r="D222" i="2" s="1"/>
  <c r="E228" i="2"/>
  <c r="D228" i="2"/>
  <c r="C228" i="2"/>
  <c r="C210" i="2"/>
  <c r="E216" i="2"/>
  <c r="C216" i="2"/>
  <c r="C213" i="2"/>
  <c r="E225" i="2" l="1"/>
  <c r="D225" i="2"/>
  <c r="C224" i="2"/>
  <c r="C222" i="2" s="1"/>
  <c r="E210" i="2"/>
  <c r="E20" i="2"/>
  <c r="D20" i="2"/>
  <c r="C20" i="2"/>
  <c r="E19" i="2"/>
  <c r="D19" i="2"/>
  <c r="C19" i="2"/>
  <c r="E24" i="2"/>
  <c r="D24" i="2"/>
  <c r="C24" i="2"/>
  <c r="E21" i="2"/>
  <c r="D21" i="2"/>
  <c r="C21" i="2"/>
  <c r="E16" i="2"/>
  <c r="D16" i="2"/>
  <c r="C16" i="2"/>
  <c r="E11" i="2"/>
  <c r="E10" i="2" s="1"/>
  <c r="D11" i="2"/>
  <c r="C11" i="2"/>
  <c r="E14" i="2"/>
  <c r="D14" i="2"/>
  <c r="C14" i="2"/>
  <c r="E12" i="2"/>
  <c r="D12" i="2"/>
  <c r="C12" i="2"/>
  <c r="E74" i="2"/>
  <c r="D74" i="2"/>
  <c r="C74" i="2"/>
  <c r="E71" i="2"/>
  <c r="D71" i="2"/>
  <c r="C71" i="2"/>
  <c r="D95" i="2"/>
  <c r="C95" i="2"/>
  <c r="E82" i="2"/>
  <c r="E32" i="2" s="1"/>
  <c r="E93" i="2"/>
  <c r="D93" i="2"/>
  <c r="C93" i="2"/>
  <c r="E90" i="2"/>
  <c r="D90" i="2"/>
  <c r="C90" i="2"/>
  <c r="E83" i="2"/>
  <c r="D83" i="2"/>
  <c r="C83" i="2"/>
  <c r="E60" i="2"/>
  <c r="D60" i="2"/>
  <c r="C60" i="2"/>
  <c r="E56" i="2"/>
  <c r="D56" i="2"/>
  <c r="C56" i="2"/>
  <c r="E50" i="2"/>
  <c r="D50" i="2"/>
  <c r="C38" i="2"/>
  <c r="E78" i="2" l="1"/>
  <c r="E33" i="2"/>
  <c r="D33" i="2"/>
  <c r="C18" i="2"/>
  <c r="D18" i="2"/>
  <c r="E213" i="2"/>
  <c r="D210" i="2"/>
  <c r="E18" i="2"/>
  <c r="C10" i="2"/>
  <c r="D10" i="2"/>
  <c r="D213" i="2" l="1"/>
  <c r="E192" i="2"/>
  <c r="D192" i="2"/>
  <c r="C192" i="2"/>
  <c r="E181" i="2"/>
  <c r="D181" i="2"/>
  <c r="E176" i="2"/>
  <c r="D176" i="2"/>
  <c r="E161" i="2"/>
  <c r="D161" i="2"/>
  <c r="C161" i="2"/>
  <c r="E157" i="2"/>
  <c r="D157" i="2"/>
  <c r="C157" i="2"/>
  <c r="E154" i="2"/>
  <c r="D154" i="2"/>
  <c r="E152" i="2"/>
  <c r="D152" i="2"/>
  <c r="C152" i="2"/>
  <c r="E150" i="2"/>
  <c r="D150" i="2"/>
  <c r="C150" i="2"/>
  <c r="E147" i="2"/>
  <c r="D147" i="2"/>
  <c r="C147" i="2"/>
  <c r="E132" i="2"/>
  <c r="D132" i="2"/>
  <c r="C132" i="2"/>
  <c r="E122" i="2"/>
  <c r="D122" i="2"/>
  <c r="C122" i="2"/>
  <c r="E117" i="2"/>
  <c r="E9" i="2"/>
  <c r="D9" i="2"/>
  <c r="E115" i="2"/>
  <c r="D115" i="2"/>
  <c r="E103" i="2"/>
  <c r="D103" i="2"/>
  <c r="C103" i="2"/>
  <c r="E101" i="2"/>
  <c r="D101" i="2"/>
  <c r="C101" i="2"/>
  <c r="E76" i="2"/>
  <c r="D76" i="2"/>
  <c r="C76" i="2"/>
  <c r="C112" i="2" l="1"/>
  <c r="D112" i="2"/>
  <c r="E112" i="2"/>
  <c r="D143" i="2"/>
  <c r="E143" i="2"/>
  <c r="C143" i="2"/>
</calcChain>
</file>

<file path=xl/sharedStrings.xml><?xml version="1.0" encoding="utf-8"?>
<sst xmlns="http://schemas.openxmlformats.org/spreadsheetml/2006/main" count="282" uniqueCount="133">
  <si>
    <t xml:space="preserve">Всего, </t>
  </si>
  <si>
    <t>в том числе:</t>
  </si>
  <si>
    <t>федеральный бюджет</t>
  </si>
  <si>
    <t>бюджет автономного округа</t>
  </si>
  <si>
    <t>средства местного бюджета</t>
  </si>
  <si>
    <t>1.</t>
  </si>
  <si>
    <t>2.</t>
  </si>
  <si>
    <t>3.</t>
  </si>
  <si>
    <t>Выплата пособий детям-сиротам и детям, оставшимся без попечения родителей, лицам из числа детей-сирот и детей, оставшихся без попечения родителей, усыновителям, а также вознаграждений  приемным родителям, в том числе:</t>
  </si>
  <si>
    <t>4.</t>
  </si>
  <si>
    <t xml:space="preserve">в том числе: </t>
  </si>
  <si>
    <t>Развитие материально – технической базы учреждений культуры, в том числе:</t>
  </si>
  <si>
    <t>5.</t>
  </si>
  <si>
    <t>6.</t>
  </si>
  <si>
    <t>Проведение и участие в мероприятиях гражданско - патриотического направления, в том числе:</t>
  </si>
  <si>
    <t>7.</t>
  </si>
  <si>
    <t xml:space="preserve">бюджет автономного округа </t>
  </si>
  <si>
    <t>№ 
п/п</t>
  </si>
  <si>
    <t>1.1.</t>
  </si>
  <si>
    <t>2.1.</t>
  </si>
  <si>
    <t>2.3.</t>
  </si>
  <si>
    <t>3.1.</t>
  </si>
  <si>
    <t>3.2.</t>
  </si>
  <si>
    <t>4.1.</t>
  </si>
  <si>
    <t>4.2.</t>
  </si>
  <si>
    <t>5.1.</t>
  </si>
  <si>
    <t>6.1.</t>
  </si>
  <si>
    <t>6.2.</t>
  </si>
  <si>
    <t>6.3.</t>
  </si>
  <si>
    <t>7.1.</t>
  </si>
  <si>
    <t>(тыс. рублей)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</si>
  <si>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детей-сирот, детей, оставшихся без попечения родителей, в том числе:</t>
  </si>
  <si>
    <t>2.2.4.</t>
  </si>
  <si>
    <t>Приложение 5 к пояснительной записке
           к пояснительной записке</t>
  </si>
  <si>
    <t>местный бюджет</t>
  </si>
  <si>
    <t>2.1.4.</t>
  </si>
  <si>
    <t xml:space="preserve">Финансовое обеспечение мероприятий по организации питания обучающихся негосударственных общеобразовательных организаций, в том числе: </t>
  </si>
  <si>
    <t>Проведение и организация Всероссийской олимпиады школьников, в том числе:</t>
  </si>
  <si>
    <t>Формирование системы профессиональных конкурсов в целях предоставления гражданам возможностей для профессионального и карьерного роста, в том числе:</t>
  </si>
  <si>
    <t>2.4.1.</t>
  </si>
  <si>
    <t>Транспортное обеспечение образовательных учреждений, в том числе:</t>
  </si>
  <si>
    <t>2.5.4.</t>
  </si>
  <si>
    <t>2.7.</t>
  </si>
  <si>
    <t>Проектирование, строительство (реконструкция), приобретение объектов, предназначенных для размещения муниципальных образовательных организаций</t>
  </si>
  <si>
    <t>Организация сопровождения детей до места отдыха и обратно, в том числе:</t>
  </si>
  <si>
    <t>Организация деятельности по кадровому сопровождению отдыха и оздоровления детей, в том числе:</t>
  </si>
  <si>
    <t>Организация курсов повышения квалификации педагогов по теме «Детский оздоровительный отдых», в том числе:</t>
  </si>
  <si>
    <t>Организация деятельности по обеспечению безопасных условий при организации отдыха и оздоровления детей, в том числе:</t>
  </si>
  <si>
    <t>Организация деятельности лагерей с дневным пребыванием детей на базе учреждений и организаций города Югорска, в том числе:</t>
  </si>
  <si>
    <t>Оплата стоимости питания детей школьного возраста в оздоровительных лагерях с дневным пребыванием детей, в том числе:</t>
  </si>
  <si>
    <t>Обеспечение деятельности лагерей на базе образовательных учреждений, в том числе: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</si>
  <si>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в том числе:</t>
  </si>
  <si>
    <t>Поддержка общественных молодежных инициатив, волонтерского движения, в том числе:</t>
  </si>
  <si>
    <t>7.4.</t>
  </si>
  <si>
    <t>9.1.1.</t>
  </si>
  <si>
    <t>Муниципальная программа города Югорска «Развитие образования», всего</t>
  </si>
  <si>
    <t>Муниципальная программа города Югорска «Социально-экономическое развитие и муниципальное управление», всего</t>
  </si>
  <si>
    <t>Муниципальная программа города Югорска «Культурное пространство», всего</t>
  </si>
  <si>
    <t>Муниципальная программа города Югорска «Развитие физической культуры и спорта», всего</t>
  </si>
  <si>
    <t>7.5.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</si>
  <si>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в том числе:</t>
  </si>
  <si>
    <t>5.2.</t>
  </si>
  <si>
    <t>Проведение мероприятий в рамках Международной экологической акции «Спасти и сохранить» среди учащихся образовательных учреждений города Югорска, в том числе:</t>
  </si>
  <si>
    <t>Мероприятия по укреплению пожарной безопасности</t>
  </si>
  <si>
    <t>2025 год</t>
  </si>
  <si>
    <t>5.3.</t>
  </si>
  <si>
    <t>2026 год</t>
  </si>
  <si>
    <t>Наименование мероприятия/       направления расходов</t>
  </si>
  <si>
    <t>Организация отдыха и оздоровления детей, всего</t>
  </si>
  <si>
    <t>Развитие системы дошкольного и общего образования, всего</t>
  </si>
  <si>
    <t>Содержание и развитие дошкольных образовательных организаций, всего</t>
  </si>
  <si>
    <t>Содержание и развитие общеобразовательных организаций, всего</t>
  </si>
  <si>
    <t xml:space="preserve"> в том числе:</t>
  </si>
  <si>
    <t>Организация питания обучающихся муниципальных и негосударственных общеобразовательных организаций, всего</t>
  </si>
  <si>
    <t>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способностей, всего</t>
  </si>
  <si>
    <t>Содержание и развитие организаций дополнительного образования, всего</t>
  </si>
  <si>
    <t>Обеспечение комплексной безопасности образовательных учреждений, всего</t>
  </si>
  <si>
    <t>Содержание и развитие учреждений  культуры, всего</t>
  </si>
  <si>
    <t>в том числе</t>
  </si>
  <si>
    <t xml:space="preserve">Содержание и развитие учреждений физической культуры и спорта, всего </t>
  </si>
  <si>
    <t>Развитие материально – технической базы учреждений физической культуры и спорта, всего</t>
  </si>
  <si>
    <t>Организация, проведение и участие в мероприятиях в сфере молодежной политики, всего</t>
  </si>
  <si>
    <t>Содержание и развитие учреждений в сфере молодежной политики, всего</t>
  </si>
  <si>
    <t>Организация 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граждан, всего</t>
  </si>
  <si>
    <t xml:space="preserve">Организация временного трудоустройства несовершеннолетних в возрасте от 14 до 18 лет в свободное от учебы время и молодежных трудовых отрядов, всего  </t>
  </si>
  <si>
    <t>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лет, всего</t>
  </si>
  <si>
    <t>Предоставление субсидий молодым семьям  на улучшение жилищных условий, всего</t>
  </si>
  <si>
    <t>Субсидии частным дошкольным образовательным организациям, всего</t>
  </si>
  <si>
    <t>Субсидии частным общеобразовательным организациям, всего</t>
  </si>
  <si>
    <t>Предоставление социальной выплаты гражданам, проживающим в жилых помещениях, не отвечающих требованиям в связи с превышением предельно  допустимой концентрации фенола и формальдегида, всего</t>
  </si>
  <si>
    <t>Информация об объемах бюджетных ассигнований, 
направляемых на поддержку семьи и детей, 
предусмотренных в проекте бюджета города Югорска 
на 2025 год и на плановый период 2026 и 2027 годов</t>
  </si>
  <si>
    <t>2027 год</t>
  </si>
  <si>
    <t>1.1.1.</t>
  </si>
  <si>
    <t>1.1.2.</t>
  </si>
  <si>
    <t>1.1.3.</t>
  </si>
  <si>
    <t>1.1.4.</t>
  </si>
  <si>
    <t>1.1.5.</t>
  </si>
  <si>
    <t>1.1.6.</t>
  </si>
  <si>
    <t>1.2.</t>
  </si>
  <si>
    <t>1.2.1.</t>
  </si>
  <si>
    <t>1.2.2.</t>
  </si>
  <si>
    <t>1.3.</t>
  </si>
  <si>
    <t>1.3.1.</t>
  </si>
  <si>
    <t>1.3.2.</t>
  </si>
  <si>
    <t>1.4</t>
  </si>
  <si>
    <t>Муниципальная программа города Югорска «Развитие гражданского общества», всего</t>
  </si>
  <si>
    <t>4.3.</t>
  </si>
  <si>
    <t>4.4.</t>
  </si>
  <si>
    <t>4.5.</t>
  </si>
  <si>
    <t>Муниципальная программа города Югорска «Строительство», всего</t>
  </si>
  <si>
    <t>Муниципальная программа города Югорска «Пространственное развитие и формирование комфортной городской среды», всего</t>
  </si>
  <si>
    <t>Муниципальная программа города Югорска «Государственная национальная политика и профилактика экстремизма», всего</t>
  </si>
  <si>
    <t xml:space="preserve">Устранение предписаний надзорных органов, проведение мероприятий по антитеррористической безопасности и укреплению пожарной безопасности образовательных учреждений, всего </t>
  </si>
  <si>
    <t>Благоустройство прилегающей территории возле муниципальных образовательных организаций, текущий ремонт образовательных организаций, всего</t>
  </si>
  <si>
    <t xml:space="preserve">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всего </t>
  </si>
  <si>
    <t>Устройство и замена детских городков и спортивных площадок, всего</t>
  </si>
  <si>
    <t>1.5</t>
  </si>
  <si>
    <t>Дооборудование и адаптация объектов социальной инфраструктуры для беспрепятственного доступа инвалидов к ним и обеспечение доступности предоставляемых инвалидам услуг в сфере образования с учетом имеющихся у них нарушений, всего</t>
  </si>
  <si>
    <t>2.2.</t>
  </si>
  <si>
    <t>Дооборудование и адаптация объектов социальной инфраструктуры для беспрепятственного доступа инвалидов к ним и обеспечение доступности предоставляемых инвалидам услуг в сфере культуры с учетом имеющихся у них нарушений, всего</t>
  </si>
  <si>
    <t>4.6.</t>
  </si>
  <si>
    <t>Содействие трудоустройству лиц с инвалидностью, всего</t>
  </si>
  <si>
    <t>4.7.</t>
  </si>
  <si>
    <t>Оказание комплексной помощи и содействие трудоустройству инвалидам, детям-инвалидам в возрасте от 14 до 18 лет, на оборудованные (оснащенные) рабочие места, всего</t>
  </si>
  <si>
    <t>5.4.</t>
  </si>
  <si>
    <t>Приобретение жилых помещений, всего</t>
  </si>
  <si>
    <t>5.5.</t>
  </si>
  <si>
    <t>Устройство подъемника для детей с ограниченными возможностями в муниципальном общеобразовательном учреждении "Средняя общеобразовательная школа №5", всего</t>
  </si>
  <si>
    <t>Капитальный ремонт объектов, предназначенных для размещения муниципальных общеобразовательных организаций, всего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</si>
  <si>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частных и муниципальных образовательных организациях, осуществляющих образовательную деятельность по реализации образовательной программы дошкольного образования, всего</t>
  </si>
  <si>
    <t>Организация, проведение и участие в мероприятиях в сфере образования, новогодние подарки для одаренных детей, поддержка обучающихся, получающих среднее профессиональное или высшее образование по очной форме обучения по направлению подготовки "Образование и педагогика", поступивших на целевое обучение, всего</t>
  </si>
  <si>
    <t>Благоустройство территории в районе муниципального бюджетного учреждения "Средняя общеобразовательная школа №5", всего</t>
  </si>
  <si>
    <t>Проведение мероприятий с целью укрепления единства российской нации, формирования общероссийской гражданской идентичности, этнокультурного развития народов России, профилактики экстремистских проявлений, укрепления гражданского единства,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</si>
</sst>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16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3" fillId="2" borderId="0" xfId="0" applyFont="1" applyFill="1"/>
    <xf numFmtId="164" fontId="5" fillId="2" borderId="1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14" fontId="7" fillId="2" borderId="3" xfId="0" applyNumberFormat="1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left" vertical="center" wrapText="1"/>
    </xf>
    <xf numFmtId="164" fontId="5" fillId="2" borderId="5" xfId="0" applyNumberFormat="1" applyFont="1" applyFill="1" applyBorder="1" applyAlignment="1">
      <alignment horizontal="right" wrapText="1"/>
    </xf>
    <xf numFmtId="164" fontId="5" fillId="2" borderId="5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" fontId="5" fillId="2" borderId="4" xfId="0" applyNumberFormat="1" applyFont="1" applyFill="1" applyBorder="1" applyAlignment="1">
      <alignment horizontal="center" vertical="center" wrapText="1"/>
    </xf>
    <xf numFmtId="16" fontId="5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14" fontId="5" fillId="2" borderId="2" xfId="0" applyNumberFormat="1" applyFont="1" applyFill="1" applyBorder="1" applyAlignment="1">
      <alignment horizontal="left" vertical="center" wrapText="1"/>
    </xf>
    <xf numFmtId="14" fontId="5" fillId="2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0" fontId="1" fillId="2" borderId="0" xfId="0" applyFont="1" applyFill="1"/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 wrapText="1"/>
    </xf>
    <xf numFmtId="14" fontId="7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wrapText="1"/>
    </xf>
    <xf numFmtId="14" fontId="7" fillId="2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 shrinkToFi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wrapText="1"/>
    </xf>
    <xf numFmtId="16" fontId="5" fillId="2" borderId="2" xfId="0" applyNumberFormat="1" applyFont="1" applyFill="1" applyBorder="1" applyAlignment="1">
      <alignment horizontal="left" vertical="center" wrapText="1"/>
    </xf>
    <xf numFmtId="16" fontId="5" fillId="2" borderId="3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center"/>
    </xf>
    <xf numFmtId="16" fontId="5" fillId="2" borderId="6" xfId="0" applyNumberFormat="1" applyFont="1" applyFill="1" applyBorder="1" applyAlignment="1">
      <alignment horizontal="center" vertical="center" wrapText="1"/>
    </xf>
    <xf numFmtId="16" fontId="5" fillId="2" borderId="8" xfId="0" applyNumberFormat="1" applyFont="1" applyFill="1" applyBorder="1" applyAlignment="1">
      <alignment horizontal="center" vertical="center" wrapText="1"/>
    </xf>
    <xf numFmtId="16" fontId="5" fillId="2" borderId="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horizontal="center" wrapText="1"/>
    </xf>
    <xf numFmtId="16" fontId="5" fillId="2" borderId="7" xfId="0" applyNumberFormat="1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6" fillId="2" borderId="5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vertical="top" wrapText="1"/>
    </xf>
    <xf numFmtId="16" fontId="5" fillId="2" borderId="1" xfId="0" applyNumberFormat="1" applyFont="1" applyFill="1" applyBorder="1" applyAlignment="1">
      <alignment horizontal="center" vertical="center" wrapText="1"/>
    </xf>
    <xf numFmtId="16" fontId="5" fillId="2" borderId="3" xfId="0" applyNumberFormat="1" applyFont="1" applyFill="1" applyBorder="1" applyAlignment="1">
      <alignment horizontal="left" vertical="center" wrapText="1"/>
    </xf>
    <xf numFmtId="164" fontId="5" fillId="2" borderId="4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9"/>
  <sheetViews>
    <sheetView tabSelected="1" view="pageBreakPreview" topLeftCell="A192" zoomScale="90" zoomScaleNormal="85" zoomScaleSheetLayoutView="90" workbookViewId="0">
      <selection activeCell="C141" sqref="C141"/>
    </sheetView>
  </sheetViews>
  <sheetFormatPr defaultColWidth="8.88671875" defaultRowHeight="15.6" x14ac:dyDescent="0.3"/>
  <cols>
    <col min="1" max="1" width="11" style="74" bestFit="1" customWidth="1"/>
    <col min="2" max="2" width="43.33203125" style="10" customWidth="1"/>
    <col min="3" max="5" width="13.6640625" style="10" customWidth="1"/>
    <col min="6" max="8" width="13.88671875" style="1" customWidth="1"/>
    <col min="9" max="9" width="11.5546875" style="1" customWidth="1"/>
    <col min="10" max="16384" width="8.88671875" style="1"/>
  </cols>
  <sheetData>
    <row r="1" spans="1:10" ht="16.8" x14ac:dyDescent="0.3">
      <c r="A1" s="35" t="s">
        <v>33</v>
      </c>
      <c r="B1" s="36"/>
      <c r="C1" s="36"/>
      <c r="D1" s="36"/>
      <c r="E1" s="36"/>
    </row>
    <row r="2" spans="1:10" ht="91.8" customHeight="1" x14ac:dyDescent="0.3">
      <c r="A2" s="37" t="s">
        <v>90</v>
      </c>
      <c r="B2" s="38"/>
      <c r="C2" s="38"/>
      <c r="D2" s="38"/>
      <c r="E2" s="38"/>
    </row>
    <row r="3" spans="1:10" ht="24.6" customHeight="1" x14ac:dyDescent="0.3">
      <c r="A3" s="39" t="s">
        <v>30</v>
      </c>
      <c r="B3" s="39"/>
      <c r="C3" s="39"/>
      <c r="D3" s="39"/>
      <c r="E3" s="39"/>
    </row>
    <row r="4" spans="1:10" ht="31.2" x14ac:dyDescent="0.3">
      <c r="A4" s="12" t="s">
        <v>17</v>
      </c>
      <c r="B4" s="12" t="s">
        <v>67</v>
      </c>
      <c r="C4" s="12" t="s">
        <v>64</v>
      </c>
      <c r="D4" s="12" t="s">
        <v>66</v>
      </c>
      <c r="E4" s="12" t="s">
        <v>91</v>
      </c>
    </row>
    <row r="5" spans="1:10" x14ac:dyDescent="0.3">
      <c r="A5" s="23" t="s">
        <v>0</v>
      </c>
      <c r="B5" s="23"/>
      <c r="C5" s="24">
        <f>SUM(C7:C9)</f>
        <v>4413948.7</v>
      </c>
      <c r="D5" s="24">
        <f t="shared" ref="D5:E5" si="0">SUM(D7:D9)</f>
        <v>3467587.0999999996</v>
      </c>
      <c r="E5" s="24">
        <f t="shared" si="0"/>
        <v>2994079.9</v>
      </c>
    </row>
    <row r="6" spans="1:10" x14ac:dyDescent="0.3">
      <c r="A6" s="23" t="s">
        <v>1</v>
      </c>
      <c r="B6" s="23"/>
      <c r="C6" s="24"/>
      <c r="D6" s="24"/>
      <c r="E6" s="24"/>
      <c r="F6" s="2"/>
      <c r="G6" s="2"/>
      <c r="H6" s="2"/>
    </row>
    <row r="7" spans="1:10" x14ac:dyDescent="0.3">
      <c r="A7" s="23" t="s">
        <v>2</v>
      </c>
      <c r="B7" s="23"/>
      <c r="C7" s="6">
        <f>C178+C129+C114+C30</f>
        <v>92283.599999999991</v>
      </c>
      <c r="D7" s="6">
        <f>D178+D129+D114+D30</f>
        <v>26937.5</v>
      </c>
      <c r="E7" s="6">
        <f>E178+E129+E114+E30</f>
        <v>25287</v>
      </c>
      <c r="F7" s="2"/>
      <c r="G7" s="2"/>
      <c r="H7" s="2"/>
      <c r="I7" s="2"/>
      <c r="J7" s="2"/>
    </row>
    <row r="8" spans="1:10" x14ac:dyDescent="0.3">
      <c r="A8" s="23" t="s">
        <v>3</v>
      </c>
      <c r="B8" s="23"/>
      <c r="C8" s="6">
        <f>C31+C100+C115+C130+C145+C179</f>
        <v>3115243</v>
      </c>
      <c r="D8" s="6">
        <f t="shared" ref="D8:E8" si="1">D31+D100+D115+D130+D145+D179</f>
        <v>2299860</v>
      </c>
      <c r="E8" s="6">
        <f t="shared" si="1"/>
        <v>1880176.2</v>
      </c>
      <c r="F8" s="2"/>
      <c r="G8" s="2"/>
      <c r="H8" s="2"/>
      <c r="I8" s="2"/>
      <c r="J8" s="2"/>
    </row>
    <row r="9" spans="1:10" x14ac:dyDescent="0.3">
      <c r="A9" s="23" t="s">
        <v>34</v>
      </c>
      <c r="B9" s="23"/>
      <c r="C9" s="6">
        <f>C32+C116+C131+C146+C180+C212+C224</f>
        <v>1206422.1000000001</v>
      </c>
      <c r="D9" s="6">
        <f>D32+D116+D131+D146+D180+D212+D224</f>
        <v>1140789.5999999999</v>
      </c>
      <c r="E9" s="6">
        <f>E32+E116+E131+E146+E180+E212+E224</f>
        <v>1088616.7</v>
      </c>
      <c r="F9" s="2"/>
      <c r="G9" s="2"/>
      <c r="H9" s="2"/>
    </row>
    <row r="10" spans="1:10" ht="46.8" hidden="1" x14ac:dyDescent="0.3">
      <c r="A10" s="19"/>
      <c r="B10" s="19" t="s">
        <v>45</v>
      </c>
      <c r="C10" s="6">
        <f>C11</f>
        <v>170</v>
      </c>
      <c r="D10" s="6">
        <f t="shared" ref="D10:E10" si="2">D11</f>
        <v>170</v>
      </c>
      <c r="E10" s="6">
        <f t="shared" si="2"/>
        <v>170</v>
      </c>
      <c r="F10" s="2"/>
      <c r="G10" s="2"/>
      <c r="H10" s="2"/>
    </row>
    <row r="11" spans="1:10" hidden="1" x14ac:dyDescent="0.3">
      <c r="A11" s="23" t="s">
        <v>34</v>
      </c>
      <c r="B11" s="23"/>
      <c r="C11" s="6">
        <f>C13+C15</f>
        <v>170</v>
      </c>
      <c r="D11" s="6">
        <f t="shared" ref="D11:E11" si="3">D13+D15</f>
        <v>170</v>
      </c>
      <c r="E11" s="6">
        <f t="shared" si="3"/>
        <v>170</v>
      </c>
      <c r="F11" s="2"/>
      <c r="G11" s="2"/>
      <c r="H11" s="2"/>
    </row>
    <row r="12" spans="1:10" ht="31.2" hidden="1" x14ac:dyDescent="0.3">
      <c r="A12" s="19"/>
      <c r="B12" s="8" t="s">
        <v>44</v>
      </c>
      <c r="C12" s="40">
        <f>C13</f>
        <v>70</v>
      </c>
      <c r="D12" s="40">
        <f t="shared" ref="D12:E12" si="4">D13</f>
        <v>70</v>
      </c>
      <c r="E12" s="40">
        <f t="shared" si="4"/>
        <v>70</v>
      </c>
      <c r="F12" s="2"/>
      <c r="G12" s="2"/>
      <c r="H12" s="2"/>
    </row>
    <row r="13" spans="1:10" hidden="1" x14ac:dyDescent="0.3">
      <c r="A13" s="23" t="s">
        <v>34</v>
      </c>
      <c r="B13" s="23"/>
      <c r="C13" s="6">
        <v>70</v>
      </c>
      <c r="D13" s="6">
        <v>70</v>
      </c>
      <c r="E13" s="6">
        <v>70</v>
      </c>
    </row>
    <row r="14" spans="1:10" ht="49.2" hidden="1" customHeight="1" x14ac:dyDescent="0.3">
      <c r="A14" s="19"/>
      <c r="B14" s="8" t="s">
        <v>46</v>
      </c>
      <c r="C14" s="40">
        <f>C15</f>
        <v>100</v>
      </c>
      <c r="D14" s="40">
        <f t="shared" ref="D14:E14" si="5">D15</f>
        <v>100</v>
      </c>
      <c r="E14" s="40">
        <f t="shared" si="5"/>
        <v>100</v>
      </c>
    </row>
    <row r="15" spans="1:10" hidden="1" x14ac:dyDescent="0.3">
      <c r="A15" s="23" t="s">
        <v>34</v>
      </c>
      <c r="B15" s="23"/>
      <c r="C15" s="6">
        <v>100</v>
      </c>
      <c r="D15" s="6">
        <v>100</v>
      </c>
      <c r="E15" s="6">
        <v>100</v>
      </c>
    </row>
    <row r="16" spans="1:10" ht="48" hidden="1" customHeight="1" x14ac:dyDescent="0.3">
      <c r="A16" s="19"/>
      <c r="B16" s="19" t="s">
        <v>47</v>
      </c>
      <c r="C16" s="6">
        <f>C17</f>
        <v>487</v>
      </c>
      <c r="D16" s="6">
        <f t="shared" ref="D16:E16" si="6">D17</f>
        <v>468.7</v>
      </c>
      <c r="E16" s="6">
        <f t="shared" si="6"/>
        <v>468.7</v>
      </c>
    </row>
    <row r="17" spans="1:9" hidden="1" x14ac:dyDescent="0.3">
      <c r="A17" s="23" t="s">
        <v>34</v>
      </c>
      <c r="B17" s="23"/>
      <c r="C17" s="6">
        <v>487</v>
      </c>
      <c r="D17" s="6">
        <v>468.7</v>
      </c>
      <c r="E17" s="6">
        <v>468.7</v>
      </c>
    </row>
    <row r="18" spans="1:9" ht="60.6" hidden="1" customHeight="1" x14ac:dyDescent="0.3">
      <c r="A18" s="19"/>
      <c r="B18" s="19" t="s">
        <v>48</v>
      </c>
      <c r="C18" s="6">
        <f>C19+C20</f>
        <v>6024</v>
      </c>
      <c r="D18" s="6">
        <f t="shared" ref="D18:E18" si="7">D19+D20</f>
        <v>6024</v>
      </c>
      <c r="E18" s="6">
        <f t="shared" si="7"/>
        <v>6024</v>
      </c>
    </row>
    <row r="19" spans="1:9" hidden="1" x14ac:dyDescent="0.3">
      <c r="A19" s="23" t="s">
        <v>3</v>
      </c>
      <c r="B19" s="23"/>
      <c r="C19" s="6">
        <f>C22</f>
        <v>4466.8999999999996</v>
      </c>
      <c r="D19" s="6">
        <f t="shared" ref="D19:E19" si="8">D22</f>
        <v>4466.8999999999996</v>
      </c>
      <c r="E19" s="6">
        <f t="shared" si="8"/>
        <v>4466.8999999999996</v>
      </c>
    </row>
    <row r="20" spans="1:9" hidden="1" x14ac:dyDescent="0.3">
      <c r="A20" s="23" t="s">
        <v>34</v>
      </c>
      <c r="B20" s="23"/>
      <c r="C20" s="6">
        <f>C23+C25</f>
        <v>1557.1</v>
      </c>
      <c r="D20" s="6">
        <f t="shared" ref="D20:E20" si="9">D23+D25</f>
        <v>1557.1</v>
      </c>
      <c r="E20" s="6">
        <f t="shared" si="9"/>
        <v>1557.1</v>
      </c>
    </row>
    <row r="21" spans="1:9" ht="62.4" hidden="1" x14ac:dyDescent="0.3">
      <c r="A21" s="19"/>
      <c r="B21" s="8" t="s">
        <v>49</v>
      </c>
      <c r="C21" s="40">
        <f>C23+C22</f>
        <v>5803.4</v>
      </c>
      <c r="D21" s="40">
        <f t="shared" ref="D21:E21" si="10">D23+D22</f>
        <v>5803.4</v>
      </c>
      <c r="E21" s="40">
        <f t="shared" si="10"/>
        <v>5803.4</v>
      </c>
    </row>
    <row r="22" spans="1:9" hidden="1" x14ac:dyDescent="0.3">
      <c r="A22" s="23" t="s">
        <v>3</v>
      </c>
      <c r="B22" s="23"/>
      <c r="C22" s="6">
        <v>4466.8999999999996</v>
      </c>
      <c r="D22" s="6">
        <v>4466.8999999999996</v>
      </c>
      <c r="E22" s="6">
        <v>4466.8999999999996</v>
      </c>
    </row>
    <row r="23" spans="1:9" hidden="1" x14ac:dyDescent="0.3">
      <c r="A23" s="23" t="s">
        <v>34</v>
      </c>
      <c r="B23" s="23"/>
      <c r="C23" s="6">
        <v>1336.5</v>
      </c>
      <c r="D23" s="6">
        <v>1336.5</v>
      </c>
      <c r="E23" s="6">
        <v>1336.5</v>
      </c>
    </row>
    <row r="24" spans="1:9" ht="46.8" hidden="1" x14ac:dyDescent="0.3">
      <c r="A24" s="19"/>
      <c r="B24" s="8" t="s">
        <v>50</v>
      </c>
      <c r="C24" s="40">
        <f>C25</f>
        <v>220.6</v>
      </c>
      <c r="D24" s="40">
        <f t="shared" ref="D24:E24" si="11">D25</f>
        <v>220.6</v>
      </c>
      <c r="E24" s="40">
        <f t="shared" si="11"/>
        <v>220.6</v>
      </c>
    </row>
    <row r="25" spans="1:9" hidden="1" x14ac:dyDescent="0.3">
      <c r="A25" s="23" t="s">
        <v>34</v>
      </c>
      <c r="B25" s="23"/>
      <c r="C25" s="6">
        <v>220.6</v>
      </c>
      <c r="D25" s="6">
        <v>220.6</v>
      </c>
      <c r="E25" s="6">
        <v>220.6</v>
      </c>
    </row>
    <row r="26" spans="1:9" hidden="1" x14ac:dyDescent="0.3">
      <c r="A26" s="19"/>
      <c r="B26" s="19"/>
      <c r="C26" s="6"/>
      <c r="D26" s="6"/>
      <c r="E26" s="6"/>
    </row>
    <row r="27" spans="1:9" hidden="1" x14ac:dyDescent="0.3">
      <c r="A27" s="19"/>
      <c r="B27" s="19"/>
      <c r="C27" s="6"/>
      <c r="D27" s="6"/>
      <c r="E27" s="6"/>
    </row>
    <row r="28" spans="1:9" ht="31.95" customHeight="1" x14ac:dyDescent="0.3">
      <c r="A28" s="22" t="s">
        <v>5</v>
      </c>
      <c r="B28" s="7" t="s">
        <v>55</v>
      </c>
      <c r="C28" s="24">
        <f>SUM(C30:C32)</f>
        <v>2269984.6</v>
      </c>
      <c r="D28" s="24">
        <f>SUM(D30:D32)</f>
        <v>2312572.5</v>
      </c>
      <c r="E28" s="24">
        <f>SUM(E30:E32)</f>
        <v>2133740.6</v>
      </c>
    </row>
    <row r="29" spans="1:9" x14ac:dyDescent="0.3">
      <c r="A29" s="22"/>
      <c r="B29" s="19" t="s">
        <v>1</v>
      </c>
      <c r="C29" s="24"/>
      <c r="D29" s="24"/>
      <c r="E29" s="24"/>
      <c r="F29" s="2"/>
      <c r="G29" s="2"/>
      <c r="H29" s="2"/>
      <c r="I29" s="2"/>
    </row>
    <row r="30" spans="1:9" x14ac:dyDescent="0.3">
      <c r="A30" s="31" t="s">
        <v>2</v>
      </c>
      <c r="B30" s="32"/>
      <c r="C30" s="6">
        <f>C35+C80</f>
        <v>14360.4</v>
      </c>
      <c r="D30" s="6">
        <f>D35+D80</f>
        <v>11348</v>
      </c>
      <c r="E30" s="6">
        <f>E35+E80</f>
        <v>9925</v>
      </c>
    </row>
    <row r="31" spans="1:9" x14ac:dyDescent="0.3">
      <c r="A31" s="23" t="s">
        <v>3</v>
      </c>
      <c r="B31" s="23"/>
      <c r="C31" s="6">
        <f>C36+C81+C107+C65</f>
        <v>1879085.4000000001</v>
      </c>
      <c r="D31" s="6">
        <f>D36+D81+D107+D65</f>
        <v>1906746</v>
      </c>
      <c r="E31" s="6">
        <f>E36+E96+E81+E107+E65</f>
        <v>1737605.2</v>
      </c>
    </row>
    <row r="32" spans="1:9" x14ac:dyDescent="0.3">
      <c r="A32" s="23" t="s">
        <v>34</v>
      </c>
      <c r="B32" s="23"/>
      <c r="C32" s="6">
        <f>C37+C66+C77+C82+C97+C108+C111</f>
        <v>376538.80000000005</v>
      </c>
      <c r="D32" s="6">
        <f>D37+D66+D77+D82+D97+D108+D111</f>
        <v>394478.5</v>
      </c>
      <c r="E32" s="6">
        <f>E37+E66+E77+E82+E97+E108+E111</f>
        <v>386210.4</v>
      </c>
    </row>
    <row r="33" spans="1:5" ht="36" customHeight="1" x14ac:dyDescent="0.3">
      <c r="A33" s="20" t="s">
        <v>18</v>
      </c>
      <c r="B33" s="19" t="s">
        <v>69</v>
      </c>
      <c r="C33" s="27">
        <f>C37+C36+C35</f>
        <v>2033985.9000000001</v>
      </c>
      <c r="D33" s="27">
        <f>D37+D36+D35</f>
        <v>2052820.9</v>
      </c>
      <c r="E33" s="27">
        <f>E37+E36+E35</f>
        <v>2052820.9</v>
      </c>
    </row>
    <row r="34" spans="1:5" ht="14.4" customHeight="1" x14ac:dyDescent="0.3">
      <c r="A34" s="21"/>
      <c r="B34" s="19" t="s">
        <v>1</v>
      </c>
      <c r="C34" s="28"/>
      <c r="D34" s="28"/>
      <c r="E34" s="28"/>
    </row>
    <row r="35" spans="1:5" ht="19.2" customHeight="1" x14ac:dyDescent="0.3">
      <c r="A35" s="31" t="s">
        <v>2</v>
      </c>
      <c r="B35" s="32"/>
      <c r="C35" s="6">
        <f>C48</f>
        <v>14360.4</v>
      </c>
      <c r="D35" s="6">
        <f t="shared" ref="D35:E35" si="12">D48</f>
        <v>11348</v>
      </c>
      <c r="E35" s="6">
        <f t="shared" si="12"/>
        <v>9925</v>
      </c>
    </row>
    <row r="36" spans="1:5" ht="18" customHeight="1" x14ac:dyDescent="0.3">
      <c r="A36" s="31" t="s">
        <v>3</v>
      </c>
      <c r="B36" s="32"/>
      <c r="C36" s="6">
        <f>C40+C44+C55+C58+C62+C49+C51</f>
        <v>1687212.9000000001</v>
      </c>
      <c r="D36" s="6">
        <f t="shared" ref="D36:E36" si="13">D40+D44+D55+D58+D62+D49+D51</f>
        <v>1701922.4</v>
      </c>
      <c r="E36" s="6">
        <f t="shared" si="13"/>
        <v>1702605.2</v>
      </c>
    </row>
    <row r="37" spans="1:5" x14ac:dyDescent="0.3">
      <c r="A37" s="23" t="s">
        <v>34</v>
      </c>
      <c r="B37" s="23"/>
      <c r="C37" s="6">
        <f>C41+C45+C59+C52</f>
        <v>332412.60000000003</v>
      </c>
      <c r="D37" s="6">
        <f>D41+D45+D59+D52</f>
        <v>339550.5</v>
      </c>
      <c r="E37" s="6">
        <f>E41+E45+E59+E52</f>
        <v>340290.7</v>
      </c>
    </row>
    <row r="38" spans="1:5" ht="49.8" customHeight="1" x14ac:dyDescent="0.3">
      <c r="A38" s="41" t="s">
        <v>92</v>
      </c>
      <c r="B38" s="8" t="s">
        <v>70</v>
      </c>
      <c r="C38" s="42">
        <f>C41+C40</f>
        <v>888807.4</v>
      </c>
      <c r="D38" s="42">
        <f>D41+D40</f>
        <v>900243.7</v>
      </c>
      <c r="E38" s="42">
        <f>E41+E40</f>
        <v>900243.7</v>
      </c>
    </row>
    <row r="39" spans="1:5" ht="14.4" customHeight="1" x14ac:dyDescent="0.3">
      <c r="A39" s="43"/>
      <c r="B39" s="8" t="s">
        <v>1</v>
      </c>
      <c r="C39" s="44"/>
      <c r="D39" s="44"/>
      <c r="E39" s="44"/>
    </row>
    <row r="40" spans="1:5" ht="16.2" customHeight="1" x14ac:dyDescent="0.3">
      <c r="A40" s="31" t="s">
        <v>3</v>
      </c>
      <c r="B40" s="32"/>
      <c r="C40" s="45">
        <v>662992.80000000005</v>
      </c>
      <c r="D40" s="45">
        <v>669531.5</v>
      </c>
      <c r="E40" s="45">
        <v>669531.5</v>
      </c>
    </row>
    <row r="41" spans="1:5" x14ac:dyDescent="0.3">
      <c r="A41" s="23" t="s">
        <v>34</v>
      </c>
      <c r="B41" s="23"/>
      <c r="C41" s="46">
        <v>225814.6</v>
      </c>
      <c r="D41" s="46">
        <v>230712.2</v>
      </c>
      <c r="E41" s="46">
        <v>230712.2</v>
      </c>
    </row>
    <row r="42" spans="1:5" ht="31.2" x14ac:dyDescent="0.3">
      <c r="A42" s="47" t="s">
        <v>93</v>
      </c>
      <c r="B42" s="13" t="s">
        <v>71</v>
      </c>
      <c r="C42" s="42">
        <f>C45+C44</f>
        <v>903092.8</v>
      </c>
      <c r="D42" s="42">
        <f>D45+D44</f>
        <v>909950.20000000007</v>
      </c>
      <c r="E42" s="42">
        <f>E45+E44</f>
        <v>909950.20000000007</v>
      </c>
    </row>
    <row r="43" spans="1:5" x14ac:dyDescent="0.3">
      <c r="A43" s="47"/>
      <c r="B43" s="13" t="s">
        <v>72</v>
      </c>
      <c r="C43" s="44"/>
      <c r="D43" s="44"/>
      <c r="E43" s="44"/>
    </row>
    <row r="44" spans="1:5" x14ac:dyDescent="0.3">
      <c r="A44" s="31" t="s">
        <v>3</v>
      </c>
      <c r="B44" s="32"/>
      <c r="C44" s="6">
        <v>827505.5</v>
      </c>
      <c r="D44" s="6">
        <v>835662.4</v>
      </c>
      <c r="E44" s="6">
        <v>835662.4</v>
      </c>
    </row>
    <row r="45" spans="1:5" x14ac:dyDescent="0.3">
      <c r="A45" s="23" t="s">
        <v>34</v>
      </c>
      <c r="B45" s="23"/>
      <c r="C45" s="6">
        <v>75587.3</v>
      </c>
      <c r="D45" s="6">
        <v>74287.8</v>
      </c>
      <c r="E45" s="6">
        <v>74287.8</v>
      </c>
    </row>
    <row r="46" spans="1:5" s="33" customFormat="1" ht="46.8" x14ac:dyDescent="0.3">
      <c r="A46" s="47" t="s">
        <v>94</v>
      </c>
      <c r="B46" s="13" t="s">
        <v>73</v>
      </c>
      <c r="C46" s="42">
        <f>C49+C52+C48</f>
        <v>144175.70000000001</v>
      </c>
      <c r="D46" s="42">
        <f>D49+D52+D48</f>
        <v>144175.70000000001</v>
      </c>
      <c r="E46" s="42">
        <f>E49+E52+E48</f>
        <v>144175.70000000001</v>
      </c>
    </row>
    <row r="47" spans="1:5" s="33" customFormat="1" x14ac:dyDescent="0.3">
      <c r="A47" s="47"/>
      <c r="B47" s="13" t="s">
        <v>1</v>
      </c>
      <c r="C47" s="44"/>
      <c r="D47" s="44"/>
      <c r="E47" s="44"/>
    </row>
    <row r="48" spans="1:5" x14ac:dyDescent="0.3">
      <c r="A48" s="31" t="s">
        <v>2</v>
      </c>
      <c r="B48" s="32"/>
      <c r="C48" s="6">
        <v>14360.4</v>
      </c>
      <c r="D48" s="6">
        <v>11348</v>
      </c>
      <c r="E48" s="6">
        <v>9925</v>
      </c>
    </row>
    <row r="49" spans="1:5" ht="15.6" customHeight="1" x14ac:dyDescent="0.3">
      <c r="A49" s="31" t="s">
        <v>3</v>
      </c>
      <c r="B49" s="32"/>
      <c r="C49" s="6">
        <v>100804.6</v>
      </c>
      <c r="D49" s="6">
        <v>100277.2</v>
      </c>
      <c r="E49" s="6">
        <v>100960</v>
      </c>
    </row>
    <row r="50" spans="1:5" ht="63.6" hidden="1" customHeight="1" x14ac:dyDescent="0.3">
      <c r="A50" s="48" t="s">
        <v>35</v>
      </c>
      <c r="B50" s="14" t="s">
        <v>36</v>
      </c>
      <c r="C50" s="49">
        <f>C51</f>
        <v>0</v>
      </c>
      <c r="D50" s="49">
        <f t="shared" ref="D50:E50" si="14">D51</f>
        <v>0</v>
      </c>
      <c r="E50" s="49">
        <f t="shared" si="14"/>
        <v>0</v>
      </c>
    </row>
    <row r="51" spans="1:5" ht="15.6" hidden="1" customHeight="1" x14ac:dyDescent="0.3">
      <c r="A51" s="31" t="s">
        <v>3</v>
      </c>
      <c r="B51" s="32"/>
      <c r="C51" s="6">
        <v>0</v>
      </c>
      <c r="D51" s="6">
        <v>0</v>
      </c>
      <c r="E51" s="6">
        <v>0</v>
      </c>
    </row>
    <row r="52" spans="1:5" ht="15.6" customHeight="1" x14ac:dyDescent="0.3">
      <c r="A52" s="23" t="s">
        <v>34</v>
      </c>
      <c r="B52" s="23"/>
      <c r="C52" s="6">
        <v>29010.7</v>
      </c>
      <c r="D52" s="6">
        <v>32550.5</v>
      </c>
      <c r="E52" s="6">
        <v>33290.699999999997</v>
      </c>
    </row>
    <row r="53" spans="1:5" ht="34.799999999999997" customHeight="1" x14ac:dyDescent="0.3">
      <c r="A53" s="41" t="s">
        <v>95</v>
      </c>
      <c r="B53" s="14" t="s">
        <v>87</v>
      </c>
      <c r="C53" s="42">
        <f>C55</f>
        <v>24040.400000000001</v>
      </c>
      <c r="D53" s="42">
        <f t="shared" ref="D53:E53" si="15">D55</f>
        <v>24277.5</v>
      </c>
      <c r="E53" s="42">
        <f t="shared" si="15"/>
        <v>24277.5</v>
      </c>
    </row>
    <row r="54" spans="1:5" ht="16.8" customHeight="1" x14ac:dyDescent="0.3">
      <c r="A54" s="43"/>
      <c r="B54" s="15" t="s">
        <v>10</v>
      </c>
      <c r="C54" s="44"/>
      <c r="D54" s="44"/>
      <c r="E54" s="44"/>
    </row>
    <row r="55" spans="1:5" ht="15.6" customHeight="1" x14ac:dyDescent="0.3">
      <c r="A55" s="31" t="s">
        <v>3</v>
      </c>
      <c r="B55" s="32"/>
      <c r="C55" s="6">
        <v>24040.400000000001</v>
      </c>
      <c r="D55" s="6">
        <v>24277.5</v>
      </c>
      <c r="E55" s="6">
        <v>24277.5</v>
      </c>
    </row>
    <row r="56" spans="1:5" ht="34.200000000000003" customHeight="1" x14ac:dyDescent="0.3">
      <c r="A56" s="41" t="s">
        <v>96</v>
      </c>
      <c r="B56" s="14" t="s">
        <v>88</v>
      </c>
      <c r="C56" s="42">
        <f>SUM(C58:C59)</f>
        <v>32837.599999999999</v>
      </c>
      <c r="D56" s="42">
        <f t="shared" ref="D56:E56" si="16">SUM(D58:D59)</f>
        <v>33141.800000000003</v>
      </c>
      <c r="E56" s="42">
        <f t="shared" si="16"/>
        <v>33141.800000000003</v>
      </c>
    </row>
    <row r="57" spans="1:5" ht="15.6" customHeight="1" x14ac:dyDescent="0.3">
      <c r="A57" s="43"/>
      <c r="B57" s="15" t="s">
        <v>1</v>
      </c>
      <c r="C57" s="44"/>
      <c r="D57" s="44"/>
      <c r="E57" s="44"/>
    </row>
    <row r="58" spans="1:5" ht="15.6" customHeight="1" x14ac:dyDescent="0.3">
      <c r="A58" s="31" t="s">
        <v>3</v>
      </c>
      <c r="B58" s="32"/>
      <c r="C58" s="6">
        <v>30837.599999999999</v>
      </c>
      <c r="D58" s="6">
        <v>31141.8</v>
      </c>
      <c r="E58" s="6">
        <v>31141.8</v>
      </c>
    </row>
    <row r="59" spans="1:5" ht="15.6" customHeight="1" x14ac:dyDescent="0.3">
      <c r="A59" s="23" t="s">
        <v>34</v>
      </c>
      <c r="B59" s="23"/>
      <c r="C59" s="6">
        <v>2000</v>
      </c>
      <c r="D59" s="6">
        <v>2000</v>
      </c>
      <c r="E59" s="6">
        <v>2000</v>
      </c>
    </row>
    <row r="60" spans="1:5" ht="157.80000000000001" customHeight="1" x14ac:dyDescent="0.3">
      <c r="A60" s="41" t="s">
        <v>97</v>
      </c>
      <c r="B60" s="13" t="s">
        <v>129</v>
      </c>
      <c r="C60" s="42">
        <f>C62</f>
        <v>41032</v>
      </c>
      <c r="D60" s="42">
        <f t="shared" ref="D60:E60" si="17">D62</f>
        <v>41032</v>
      </c>
      <c r="E60" s="42">
        <f t="shared" si="17"/>
        <v>41032</v>
      </c>
    </row>
    <row r="61" spans="1:5" ht="16.8" customHeight="1" x14ac:dyDescent="0.3">
      <c r="A61" s="43"/>
      <c r="B61" s="8" t="s">
        <v>1</v>
      </c>
      <c r="C61" s="44"/>
      <c r="D61" s="44"/>
      <c r="E61" s="44"/>
    </row>
    <row r="62" spans="1:5" ht="15.6" customHeight="1" x14ac:dyDescent="0.3">
      <c r="A62" s="31" t="s">
        <v>3</v>
      </c>
      <c r="B62" s="32"/>
      <c r="C62" s="6">
        <v>41032</v>
      </c>
      <c r="D62" s="6">
        <v>41032</v>
      </c>
      <c r="E62" s="6">
        <v>41032</v>
      </c>
    </row>
    <row r="63" spans="1:5" ht="93.6" x14ac:dyDescent="0.3">
      <c r="A63" s="20" t="s">
        <v>98</v>
      </c>
      <c r="B63" s="19" t="s">
        <v>74</v>
      </c>
      <c r="C63" s="27">
        <f>SUM(C65:C66)</f>
        <v>22448.199999999997</v>
      </c>
      <c r="D63" s="27">
        <f>SUM(D65:D66)</f>
        <v>20211.3</v>
      </c>
      <c r="E63" s="27">
        <f>SUM(E65:E66)</f>
        <v>20211.3</v>
      </c>
    </row>
    <row r="64" spans="1:5" x14ac:dyDescent="0.3">
      <c r="A64" s="21"/>
      <c r="B64" s="19" t="s">
        <v>1</v>
      </c>
      <c r="C64" s="28"/>
      <c r="D64" s="28"/>
      <c r="E64" s="28"/>
    </row>
    <row r="65" spans="1:5" ht="15.6" customHeight="1" x14ac:dyDescent="0.3">
      <c r="A65" s="31" t="s">
        <v>3</v>
      </c>
      <c r="B65" s="32"/>
      <c r="C65" s="16">
        <f>C69</f>
        <v>3909.6</v>
      </c>
      <c r="D65" s="16">
        <f t="shared" ref="D65:E65" si="18">D69</f>
        <v>3909.6</v>
      </c>
      <c r="E65" s="16">
        <f t="shared" si="18"/>
        <v>3909.6</v>
      </c>
    </row>
    <row r="66" spans="1:5" x14ac:dyDescent="0.3">
      <c r="A66" s="23" t="s">
        <v>34</v>
      </c>
      <c r="B66" s="23"/>
      <c r="C66" s="6">
        <f>C70+C75+C73</f>
        <v>18538.599999999999</v>
      </c>
      <c r="D66" s="6">
        <f>D70+D75+D73</f>
        <v>16301.7</v>
      </c>
      <c r="E66" s="6">
        <f>E70+E75+E73</f>
        <v>16301.7</v>
      </c>
    </row>
    <row r="67" spans="1:5" ht="31.2" x14ac:dyDescent="0.3">
      <c r="A67" s="41" t="s">
        <v>99</v>
      </c>
      <c r="B67" s="8" t="s">
        <v>75</v>
      </c>
      <c r="C67" s="42">
        <f>SUM(C69:C70)</f>
        <v>19848.2</v>
      </c>
      <c r="D67" s="42">
        <f t="shared" ref="D67:E67" si="19">SUM(D69:D70)</f>
        <v>19911.3</v>
      </c>
      <c r="E67" s="42">
        <f t="shared" si="19"/>
        <v>19911.3</v>
      </c>
    </row>
    <row r="68" spans="1:5" x14ac:dyDescent="0.3">
      <c r="A68" s="43"/>
      <c r="B68" s="8" t="s">
        <v>1</v>
      </c>
      <c r="C68" s="44"/>
      <c r="D68" s="44"/>
      <c r="E68" s="44"/>
    </row>
    <row r="69" spans="1:5" ht="15.6" customHeight="1" x14ac:dyDescent="0.3">
      <c r="A69" s="31" t="s">
        <v>3</v>
      </c>
      <c r="B69" s="32"/>
      <c r="C69" s="16">
        <v>3909.6</v>
      </c>
      <c r="D69" s="16">
        <v>3909.6</v>
      </c>
      <c r="E69" s="16">
        <v>3909.6</v>
      </c>
    </row>
    <row r="70" spans="1:5" x14ac:dyDescent="0.3">
      <c r="A70" s="23" t="s">
        <v>34</v>
      </c>
      <c r="B70" s="23"/>
      <c r="C70" s="6">
        <f>15938.6</f>
        <v>15938.6</v>
      </c>
      <c r="D70" s="6">
        <v>16001.7</v>
      </c>
      <c r="E70" s="6">
        <v>16001.7</v>
      </c>
    </row>
    <row r="71" spans="1:5" ht="140.4" x14ac:dyDescent="0.3">
      <c r="A71" s="50" t="s">
        <v>100</v>
      </c>
      <c r="B71" s="8" t="s">
        <v>130</v>
      </c>
      <c r="C71" s="42">
        <f>C73</f>
        <v>2600</v>
      </c>
      <c r="D71" s="42">
        <f t="shared" ref="D71:E71" si="20">D73</f>
        <v>300</v>
      </c>
      <c r="E71" s="42">
        <f t="shared" si="20"/>
        <v>300</v>
      </c>
    </row>
    <row r="72" spans="1:5" x14ac:dyDescent="0.3">
      <c r="A72" s="51"/>
      <c r="B72" s="8" t="s">
        <v>1</v>
      </c>
      <c r="C72" s="44"/>
      <c r="D72" s="44"/>
      <c r="E72" s="44"/>
    </row>
    <row r="73" spans="1:5" x14ac:dyDescent="0.3">
      <c r="A73" s="23" t="s">
        <v>34</v>
      </c>
      <c r="B73" s="23"/>
      <c r="C73" s="6">
        <f>2300+30+270</f>
        <v>2600</v>
      </c>
      <c r="D73" s="6">
        <f>30+270</f>
        <v>300</v>
      </c>
      <c r="E73" s="6">
        <f>30+270</f>
        <v>300</v>
      </c>
    </row>
    <row r="74" spans="1:5" ht="31.2" hidden="1" x14ac:dyDescent="0.3">
      <c r="A74" s="52" t="s">
        <v>32</v>
      </c>
      <c r="B74" s="8" t="s">
        <v>37</v>
      </c>
      <c r="C74" s="49">
        <f>C75</f>
        <v>0</v>
      </c>
      <c r="D74" s="49">
        <f t="shared" ref="D74:E74" si="21">D75</f>
        <v>0</v>
      </c>
      <c r="E74" s="49">
        <f t="shared" si="21"/>
        <v>0</v>
      </c>
    </row>
    <row r="75" spans="1:5" hidden="1" x14ac:dyDescent="0.3">
      <c r="A75" s="23" t="s">
        <v>34</v>
      </c>
      <c r="B75" s="23"/>
      <c r="C75" s="6"/>
      <c r="D75" s="6"/>
      <c r="E75" s="6"/>
    </row>
    <row r="76" spans="1:5" ht="79.95" hidden="1" customHeight="1" x14ac:dyDescent="0.3">
      <c r="A76" s="5" t="s">
        <v>20</v>
      </c>
      <c r="B76" s="19" t="s">
        <v>38</v>
      </c>
      <c r="C76" s="53">
        <f>C77</f>
        <v>0</v>
      </c>
      <c r="D76" s="53">
        <f t="shared" ref="D76:E76" si="22">D77</f>
        <v>0</v>
      </c>
      <c r="E76" s="53">
        <f t="shared" si="22"/>
        <v>0</v>
      </c>
    </row>
    <row r="77" spans="1:5" hidden="1" x14ac:dyDescent="0.3">
      <c r="A77" s="23" t="s">
        <v>34</v>
      </c>
      <c r="B77" s="23"/>
      <c r="C77" s="6"/>
      <c r="D77" s="6"/>
      <c r="E77" s="6"/>
    </row>
    <row r="78" spans="1:5" ht="31.2" x14ac:dyDescent="0.3">
      <c r="A78" s="20" t="s">
        <v>101</v>
      </c>
      <c r="B78" s="19" t="s">
        <v>76</v>
      </c>
      <c r="C78" s="27">
        <f>C82+C81+C80</f>
        <v>178094.2</v>
      </c>
      <c r="D78" s="27">
        <f>D82+D81+D80</f>
        <v>203761.7</v>
      </c>
      <c r="E78" s="27">
        <f>E82+E81+E80</f>
        <v>25000</v>
      </c>
    </row>
    <row r="79" spans="1:5" x14ac:dyDescent="0.3">
      <c r="A79" s="21"/>
      <c r="B79" s="18" t="s">
        <v>1</v>
      </c>
      <c r="C79" s="28"/>
      <c r="D79" s="28"/>
      <c r="E79" s="28"/>
    </row>
    <row r="80" spans="1:5" hidden="1" x14ac:dyDescent="0.3">
      <c r="A80" s="31" t="s">
        <v>2</v>
      </c>
      <c r="B80" s="32"/>
      <c r="C80" s="16">
        <f t="shared" ref="C80:E81" si="23">C87</f>
        <v>0</v>
      </c>
      <c r="D80" s="16">
        <f t="shared" si="23"/>
        <v>0</v>
      </c>
      <c r="E80" s="16">
        <f t="shared" si="23"/>
        <v>0</v>
      </c>
    </row>
    <row r="81" spans="1:5" x14ac:dyDescent="0.3">
      <c r="A81" s="31" t="s">
        <v>3</v>
      </c>
      <c r="B81" s="32"/>
      <c r="C81" s="6">
        <f t="shared" si="23"/>
        <v>156872.5</v>
      </c>
      <c r="D81" s="6">
        <f t="shared" si="23"/>
        <v>169823.6</v>
      </c>
      <c r="E81" s="6">
        <f t="shared" si="23"/>
        <v>0</v>
      </c>
    </row>
    <row r="82" spans="1:5" x14ac:dyDescent="0.3">
      <c r="A82" s="23" t="s">
        <v>34</v>
      </c>
      <c r="B82" s="23"/>
      <c r="C82" s="6">
        <f>C84+C89+C92+C94</f>
        <v>21221.7</v>
      </c>
      <c r="D82" s="6">
        <f>D84+D89+D92+D94</f>
        <v>33938.1</v>
      </c>
      <c r="E82" s="6">
        <f t="shared" ref="E82" si="24">E84+E89+E92+E94</f>
        <v>25000</v>
      </c>
    </row>
    <row r="83" spans="1:5" ht="46.8" hidden="1" x14ac:dyDescent="0.3">
      <c r="A83" s="52" t="s">
        <v>39</v>
      </c>
      <c r="B83" s="8" t="s">
        <v>40</v>
      </c>
      <c r="C83" s="49">
        <f>C84</f>
        <v>0</v>
      </c>
      <c r="D83" s="49">
        <f t="shared" ref="D83:E83" si="25">D84</f>
        <v>0</v>
      </c>
      <c r="E83" s="49">
        <f t="shared" si="25"/>
        <v>0</v>
      </c>
    </row>
    <row r="84" spans="1:5" hidden="1" x14ac:dyDescent="0.3">
      <c r="A84" s="23" t="s">
        <v>34</v>
      </c>
      <c r="B84" s="23"/>
      <c r="C84" s="6">
        <v>0</v>
      </c>
      <c r="D84" s="6">
        <v>0</v>
      </c>
      <c r="E84" s="6">
        <v>0</v>
      </c>
    </row>
    <row r="85" spans="1:5" ht="78" x14ac:dyDescent="0.3">
      <c r="A85" s="50" t="s">
        <v>102</v>
      </c>
      <c r="B85" s="8" t="s">
        <v>113</v>
      </c>
      <c r="C85" s="42">
        <f>C89+C88+C87</f>
        <v>171128.9</v>
      </c>
      <c r="D85" s="42">
        <f>D89+D88+D87</f>
        <v>203761.7</v>
      </c>
      <c r="E85" s="42">
        <f>E89+E88</f>
        <v>25000</v>
      </c>
    </row>
    <row r="86" spans="1:5" x14ac:dyDescent="0.3">
      <c r="A86" s="51"/>
      <c r="B86" s="13" t="s">
        <v>1</v>
      </c>
      <c r="C86" s="44"/>
      <c r="D86" s="44"/>
      <c r="E86" s="44"/>
    </row>
    <row r="87" spans="1:5" ht="15.6" hidden="1" customHeight="1" x14ac:dyDescent="0.3">
      <c r="A87" s="31" t="s">
        <v>2</v>
      </c>
      <c r="B87" s="32"/>
      <c r="C87" s="16">
        <v>0</v>
      </c>
      <c r="D87" s="16">
        <v>0</v>
      </c>
      <c r="E87" s="16">
        <v>0</v>
      </c>
    </row>
    <row r="88" spans="1:5" x14ac:dyDescent="0.3">
      <c r="A88" s="31" t="s">
        <v>3</v>
      </c>
      <c r="B88" s="32"/>
      <c r="C88" s="6">
        <v>156872.5</v>
      </c>
      <c r="D88" s="6">
        <v>169823.6</v>
      </c>
      <c r="E88" s="6">
        <v>0</v>
      </c>
    </row>
    <row r="89" spans="1:5" x14ac:dyDescent="0.3">
      <c r="A89" s="23" t="s">
        <v>34</v>
      </c>
      <c r="B89" s="23"/>
      <c r="C89" s="6">
        <f>8256.4+6000</f>
        <v>14256.4</v>
      </c>
      <c r="D89" s="6">
        <f>8938.1+25000</f>
        <v>33938.1</v>
      </c>
      <c r="E89" s="6">
        <v>25000</v>
      </c>
    </row>
    <row r="90" spans="1:5" ht="85.2" customHeight="1" x14ac:dyDescent="0.3">
      <c r="A90" s="50" t="s">
        <v>103</v>
      </c>
      <c r="B90" s="8" t="s">
        <v>112</v>
      </c>
      <c r="C90" s="42">
        <f>C92</f>
        <v>6965.3</v>
      </c>
      <c r="D90" s="42">
        <f t="shared" ref="D90:E90" si="26">D92</f>
        <v>0</v>
      </c>
      <c r="E90" s="42">
        <f t="shared" si="26"/>
        <v>0</v>
      </c>
    </row>
    <row r="91" spans="1:5" ht="15.6" customHeight="1" x14ac:dyDescent="0.3">
      <c r="A91" s="51"/>
      <c r="B91" s="8" t="s">
        <v>1</v>
      </c>
      <c r="C91" s="44"/>
      <c r="D91" s="44"/>
      <c r="E91" s="44"/>
    </row>
    <row r="92" spans="1:5" x14ac:dyDescent="0.3">
      <c r="A92" s="23" t="s">
        <v>34</v>
      </c>
      <c r="B92" s="23"/>
      <c r="C92" s="6">
        <v>6965.3</v>
      </c>
      <c r="D92" s="6">
        <v>0</v>
      </c>
      <c r="E92" s="6">
        <v>0</v>
      </c>
    </row>
    <row r="93" spans="1:5" ht="31.2" hidden="1" x14ac:dyDescent="0.3">
      <c r="A93" s="52" t="s">
        <v>41</v>
      </c>
      <c r="B93" s="8" t="s">
        <v>63</v>
      </c>
      <c r="C93" s="49">
        <f>C94</f>
        <v>0</v>
      </c>
      <c r="D93" s="49">
        <f t="shared" ref="D93:E93" si="27">D94</f>
        <v>0</v>
      </c>
      <c r="E93" s="49">
        <f t="shared" si="27"/>
        <v>0</v>
      </c>
    </row>
    <row r="94" spans="1:5" hidden="1" x14ac:dyDescent="0.3">
      <c r="A94" s="23" t="s">
        <v>34</v>
      </c>
      <c r="B94" s="23"/>
      <c r="C94" s="6">
        <v>0</v>
      </c>
      <c r="D94" s="6">
        <v>0</v>
      </c>
      <c r="E94" s="6">
        <v>0</v>
      </c>
    </row>
    <row r="95" spans="1:5" ht="78" hidden="1" x14ac:dyDescent="0.3">
      <c r="A95" s="5" t="s">
        <v>42</v>
      </c>
      <c r="B95" s="19" t="s">
        <v>43</v>
      </c>
      <c r="C95" s="53">
        <f>C97</f>
        <v>0</v>
      </c>
      <c r="D95" s="53">
        <f t="shared" ref="D95" si="28">D97</f>
        <v>0</v>
      </c>
      <c r="E95" s="53">
        <f>E97+E96</f>
        <v>0</v>
      </c>
    </row>
    <row r="96" spans="1:5" hidden="1" x14ac:dyDescent="0.3">
      <c r="A96" s="54" t="s">
        <v>3</v>
      </c>
      <c r="B96" s="55"/>
      <c r="C96" s="6">
        <v>0</v>
      </c>
      <c r="D96" s="6">
        <v>0</v>
      </c>
      <c r="E96" s="6">
        <v>0</v>
      </c>
    </row>
    <row r="97" spans="1:5" hidden="1" x14ac:dyDescent="0.3">
      <c r="A97" s="23" t="s">
        <v>34</v>
      </c>
      <c r="B97" s="23"/>
      <c r="C97" s="6">
        <v>0</v>
      </c>
      <c r="D97" s="6">
        <v>0</v>
      </c>
      <c r="E97" s="6">
        <v>0</v>
      </c>
    </row>
    <row r="98" spans="1:5" ht="62.4" hidden="1" x14ac:dyDescent="0.3">
      <c r="A98" s="22" t="s">
        <v>7</v>
      </c>
      <c r="B98" s="7" t="s">
        <v>56</v>
      </c>
      <c r="C98" s="24">
        <f>C100</f>
        <v>0</v>
      </c>
      <c r="D98" s="24">
        <f>D100</f>
        <v>0</v>
      </c>
      <c r="E98" s="24">
        <f>E100</f>
        <v>0</v>
      </c>
    </row>
    <row r="99" spans="1:5" hidden="1" x14ac:dyDescent="0.3">
      <c r="A99" s="22"/>
      <c r="B99" s="19" t="s">
        <v>1</v>
      </c>
      <c r="C99" s="24"/>
      <c r="D99" s="24"/>
      <c r="E99" s="24"/>
    </row>
    <row r="100" spans="1:5" hidden="1" x14ac:dyDescent="0.3">
      <c r="A100" s="23" t="s">
        <v>3</v>
      </c>
      <c r="B100" s="23"/>
      <c r="C100" s="56">
        <f>C102+C104</f>
        <v>0</v>
      </c>
      <c r="D100" s="56">
        <f t="shared" ref="D100:E100" si="29">D102+D104</f>
        <v>0</v>
      </c>
      <c r="E100" s="56">
        <f t="shared" si="29"/>
        <v>0</v>
      </c>
    </row>
    <row r="101" spans="1:5" ht="93.6" hidden="1" x14ac:dyDescent="0.3">
      <c r="A101" s="5" t="s">
        <v>21</v>
      </c>
      <c r="B101" s="19" t="s">
        <v>8</v>
      </c>
      <c r="C101" s="53">
        <f>C102</f>
        <v>0</v>
      </c>
      <c r="D101" s="53">
        <f t="shared" ref="D101:E101" si="30">D102</f>
        <v>0</v>
      </c>
      <c r="E101" s="53">
        <f t="shared" si="30"/>
        <v>0</v>
      </c>
    </row>
    <row r="102" spans="1:5" hidden="1" x14ac:dyDescent="0.3">
      <c r="A102" s="23" t="s">
        <v>3</v>
      </c>
      <c r="B102" s="23"/>
      <c r="C102" s="57">
        <v>0</v>
      </c>
      <c r="D102" s="11">
        <v>0</v>
      </c>
      <c r="E102" s="11">
        <v>0</v>
      </c>
    </row>
    <row r="103" spans="1:5" ht="93.6" hidden="1" x14ac:dyDescent="0.3">
      <c r="A103" s="5" t="s">
        <v>22</v>
      </c>
      <c r="B103" s="19" t="s">
        <v>31</v>
      </c>
      <c r="C103" s="53">
        <f>C104</f>
        <v>0</v>
      </c>
      <c r="D103" s="53">
        <f t="shared" ref="D103:E103" si="31">D104</f>
        <v>0</v>
      </c>
      <c r="E103" s="53">
        <f t="shared" si="31"/>
        <v>0</v>
      </c>
    </row>
    <row r="104" spans="1:5" hidden="1" x14ac:dyDescent="0.3">
      <c r="A104" s="23" t="s">
        <v>3</v>
      </c>
      <c r="B104" s="23"/>
      <c r="C104" s="11">
        <v>0</v>
      </c>
      <c r="D104" s="11">
        <v>0</v>
      </c>
      <c r="E104" s="11">
        <v>0</v>
      </c>
    </row>
    <row r="105" spans="1:5" ht="31.2" x14ac:dyDescent="0.3">
      <c r="A105" s="25" t="s">
        <v>104</v>
      </c>
      <c r="B105" s="19" t="s">
        <v>68</v>
      </c>
      <c r="C105" s="27">
        <f>C108+C107</f>
        <v>35256.300000000003</v>
      </c>
      <c r="D105" s="27">
        <f t="shared" ref="D105:E105" si="32">D108+D107</f>
        <v>35254.9</v>
      </c>
      <c r="E105" s="27">
        <f t="shared" si="32"/>
        <v>35254.9</v>
      </c>
    </row>
    <row r="106" spans="1:5" x14ac:dyDescent="0.3">
      <c r="A106" s="26"/>
      <c r="B106" s="19" t="s">
        <v>1</v>
      </c>
      <c r="C106" s="28"/>
      <c r="D106" s="28"/>
      <c r="E106" s="28"/>
    </row>
    <row r="107" spans="1:5" ht="15.6" customHeight="1" x14ac:dyDescent="0.3">
      <c r="A107" s="31" t="s">
        <v>3</v>
      </c>
      <c r="B107" s="32"/>
      <c r="C107" s="16">
        <v>31090.400000000001</v>
      </c>
      <c r="D107" s="16">
        <v>31090.400000000001</v>
      </c>
      <c r="E107" s="16">
        <v>31090.400000000001</v>
      </c>
    </row>
    <row r="108" spans="1:5" ht="15.6" customHeight="1" x14ac:dyDescent="0.3">
      <c r="A108" s="29" t="s">
        <v>34</v>
      </c>
      <c r="B108" s="30"/>
      <c r="C108" s="6">
        <v>4165.8999999999996</v>
      </c>
      <c r="D108" s="6">
        <v>4164.5</v>
      </c>
      <c r="E108" s="6">
        <v>4164.5</v>
      </c>
    </row>
    <row r="109" spans="1:5" ht="114" customHeight="1" x14ac:dyDescent="0.3">
      <c r="A109" s="25" t="s">
        <v>116</v>
      </c>
      <c r="B109" s="19" t="s">
        <v>117</v>
      </c>
      <c r="C109" s="27">
        <f>C111</f>
        <v>200</v>
      </c>
      <c r="D109" s="27">
        <f>D111</f>
        <v>523.70000000000005</v>
      </c>
      <c r="E109" s="27">
        <f>E111</f>
        <v>453.5</v>
      </c>
    </row>
    <row r="110" spans="1:5" ht="15.6" customHeight="1" x14ac:dyDescent="0.3">
      <c r="A110" s="26"/>
      <c r="B110" s="19" t="s">
        <v>1</v>
      </c>
      <c r="C110" s="28"/>
      <c r="D110" s="28"/>
      <c r="E110" s="28"/>
    </row>
    <row r="111" spans="1:5" ht="20.399999999999999" customHeight="1" x14ac:dyDescent="0.3">
      <c r="A111" s="31" t="s">
        <v>34</v>
      </c>
      <c r="B111" s="32"/>
      <c r="C111" s="16">
        <v>200</v>
      </c>
      <c r="D111" s="16">
        <v>523.70000000000005</v>
      </c>
      <c r="E111" s="16">
        <v>453.5</v>
      </c>
    </row>
    <row r="112" spans="1:5" ht="46.8" x14ac:dyDescent="0.3">
      <c r="A112" s="22" t="s">
        <v>6</v>
      </c>
      <c r="B112" s="7" t="s">
        <v>57</v>
      </c>
      <c r="C112" s="24">
        <f>SUM(C115:C116)</f>
        <v>353342</v>
      </c>
      <c r="D112" s="24">
        <f>SUM(D114:D116)</f>
        <v>368612.2</v>
      </c>
      <c r="E112" s="24">
        <f>SUM(E115:E116)</f>
        <v>366283.8</v>
      </c>
    </row>
    <row r="113" spans="1:5" x14ac:dyDescent="0.3">
      <c r="A113" s="22"/>
      <c r="B113" s="19" t="s">
        <v>10</v>
      </c>
      <c r="C113" s="24"/>
      <c r="D113" s="24"/>
      <c r="E113" s="24"/>
    </row>
    <row r="114" spans="1:5" hidden="1" x14ac:dyDescent="0.3">
      <c r="A114" s="54" t="s">
        <v>2</v>
      </c>
      <c r="B114" s="55"/>
      <c r="C114" s="6">
        <f>C118</f>
        <v>0</v>
      </c>
      <c r="D114" s="6">
        <f>D118</f>
        <v>0</v>
      </c>
      <c r="E114" s="6">
        <f>E118</f>
        <v>0</v>
      </c>
    </row>
    <row r="115" spans="1:5" x14ac:dyDescent="0.3">
      <c r="A115" s="23" t="s">
        <v>3</v>
      </c>
      <c r="B115" s="23"/>
      <c r="C115" s="56">
        <f>C120</f>
        <v>319.2</v>
      </c>
      <c r="D115" s="56">
        <f>D120</f>
        <v>314</v>
      </c>
      <c r="E115" s="56">
        <f>E120</f>
        <v>825.2</v>
      </c>
    </row>
    <row r="116" spans="1:5" x14ac:dyDescent="0.3">
      <c r="A116" s="23" t="s">
        <v>34</v>
      </c>
      <c r="B116" s="23"/>
      <c r="C116" s="56">
        <f>C121+C123+C126</f>
        <v>353022.8</v>
      </c>
      <c r="D116" s="56">
        <f>D121+D123+D126</f>
        <v>368298.2</v>
      </c>
      <c r="E116" s="56">
        <f>E121+E123+E126</f>
        <v>365458.6</v>
      </c>
    </row>
    <row r="117" spans="1:5" ht="37.799999999999997" customHeight="1" x14ac:dyDescent="0.3">
      <c r="A117" s="58" t="s">
        <v>19</v>
      </c>
      <c r="B117" s="19" t="s">
        <v>77</v>
      </c>
      <c r="C117" s="27">
        <f>SUM(C118:C121)</f>
        <v>352942</v>
      </c>
      <c r="D117" s="27">
        <f>SUM(D118:D121)</f>
        <v>368535.9</v>
      </c>
      <c r="E117" s="27">
        <f>SUM(E120:E121)</f>
        <v>366137.3</v>
      </c>
    </row>
    <row r="118" spans="1:5" ht="18" hidden="1" customHeight="1" x14ac:dyDescent="0.3">
      <c r="A118" s="59"/>
      <c r="B118" s="60"/>
      <c r="C118" s="61"/>
      <c r="D118" s="61"/>
      <c r="E118" s="61"/>
    </row>
    <row r="119" spans="1:5" ht="18" customHeight="1" x14ac:dyDescent="0.3">
      <c r="A119" s="62"/>
      <c r="B119" s="63" t="s">
        <v>1</v>
      </c>
      <c r="C119" s="28"/>
      <c r="D119" s="28"/>
      <c r="E119" s="28"/>
    </row>
    <row r="120" spans="1:5" x14ac:dyDescent="0.3">
      <c r="A120" s="23" t="s">
        <v>3</v>
      </c>
      <c r="B120" s="23"/>
      <c r="C120" s="6">
        <v>319.2</v>
      </c>
      <c r="D120" s="6">
        <v>314</v>
      </c>
      <c r="E120" s="6">
        <v>825.2</v>
      </c>
    </row>
    <row r="121" spans="1:5" x14ac:dyDescent="0.3">
      <c r="A121" s="23" t="s">
        <v>34</v>
      </c>
      <c r="B121" s="23"/>
      <c r="C121" s="6">
        <f>346523.3+6099.5</f>
        <v>352622.8</v>
      </c>
      <c r="D121" s="56">
        <f>362122.4+6099.5</f>
        <v>368221.9</v>
      </c>
      <c r="E121" s="56">
        <f>359212.6+6099.5</f>
        <v>365312.1</v>
      </c>
    </row>
    <row r="122" spans="1:5" ht="31.2" hidden="1" x14ac:dyDescent="0.3">
      <c r="A122" s="5" t="s">
        <v>24</v>
      </c>
      <c r="B122" s="19" t="s">
        <v>11</v>
      </c>
      <c r="C122" s="53">
        <f>C123</f>
        <v>0</v>
      </c>
      <c r="D122" s="53">
        <f t="shared" ref="D122:E122" si="33">D123</f>
        <v>0</v>
      </c>
      <c r="E122" s="53">
        <f t="shared" si="33"/>
        <v>0</v>
      </c>
    </row>
    <row r="123" spans="1:5" ht="15.6" hidden="1" customHeight="1" x14ac:dyDescent="0.3">
      <c r="A123" s="23" t="s">
        <v>34</v>
      </c>
      <c r="B123" s="23"/>
      <c r="C123" s="6">
        <v>0</v>
      </c>
      <c r="D123" s="6">
        <v>0</v>
      </c>
      <c r="E123" s="6">
        <v>0</v>
      </c>
    </row>
    <row r="124" spans="1:5" ht="109.2" customHeight="1" x14ac:dyDescent="0.3">
      <c r="A124" s="25" t="s">
        <v>118</v>
      </c>
      <c r="B124" s="19" t="s">
        <v>119</v>
      </c>
      <c r="C124" s="27">
        <f>C126</f>
        <v>400</v>
      </c>
      <c r="D124" s="27">
        <f>D126</f>
        <v>76.3</v>
      </c>
      <c r="E124" s="27">
        <f>E126</f>
        <v>146.5</v>
      </c>
    </row>
    <row r="125" spans="1:5" ht="15.6" customHeight="1" x14ac:dyDescent="0.3">
      <c r="A125" s="26"/>
      <c r="B125" s="19" t="s">
        <v>1</v>
      </c>
      <c r="C125" s="28"/>
      <c r="D125" s="28"/>
      <c r="E125" s="28"/>
    </row>
    <row r="126" spans="1:5" ht="15.6" customHeight="1" x14ac:dyDescent="0.3">
      <c r="A126" s="31" t="s">
        <v>34</v>
      </c>
      <c r="B126" s="32"/>
      <c r="C126" s="16">
        <v>400</v>
      </c>
      <c r="D126" s="16">
        <v>76.3</v>
      </c>
      <c r="E126" s="16">
        <v>146.5</v>
      </c>
    </row>
    <row r="127" spans="1:5" ht="46.8" x14ac:dyDescent="0.3">
      <c r="A127" s="22" t="s">
        <v>7</v>
      </c>
      <c r="B127" s="7" t="s">
        <v>58</v>
      </c>
      <c r="C127" s="64">
        <f>SUM(C129:C131)</f>
        <v>253796.89999999997</v>
      </c>
      <c r="D127" s="64">
        <f>SUM(D129:D131)</f>
        <v>247677.49999999997</v>
      </c>
      <c r="E127" s="64">
        <f>SUM(E129:E131)</f>
        <v>247677.49999999997</v>
      </c>
    </row>
    <row r="128" spans="1:5" x14ac:dyDescent="0.3">
      <c r="A128" s="22"/>
      <c r="B128" s="19" t="s">
        <v>1</v>
      </c>
      <c r="C128" s="65"/>
      <c r="D128" s="65"/>
      <c r="E128" s="65"/>
    </row>
    <row r="129" spans="1:5" hidden="1" x14ac:dyDescent="0.3">
      <c r="A129" s="54" t="s">
        <v>2</v>
      </c>
      <c r="B129" s="55"/>
      <c r="C129" s="6">
        <f>C139</f>
        <v>0</v>
      </c>
      <c r="D129" s="6">
        <f>D139</f>
        <v>0</v>
      </c>
      <c r="E129" s="6">
        <f>E139</f>
        <v>0</v>
      </c>
    </row>
    <row r="130" spans="1:5" x14ac:dyDescent="0.3">
      <c r="A130" s="23" t="s">
        <v>3</v>
      </c>
      <c r="B130" s="23"/>
      <c r="C130" s="66">
        <f>C134+C141</f>
        <v>8318.7999999999993</v>
      </c>
      <c r="D130" s="66">
        <f>D134+D141</f>
        <v>8318.7999999999993</v>
      </c>
      <c r="E130" s="66">
        <f>E134+E141</f>
        <v>8318.7999999999993</v>
      </c>
    </row>
    <row r="131" spans="1:5" ht="15.6" customHeight="1" x14ac:dyDescent="0.3">
      <c r="A131" s="23" t="s">
        <v>34</v>
      </c>
      <c r="B131" s="23"/>
      <c r="C131" s="66">
        <f>C135+C137+C142</f>
        <v>245478.09999999998</v>
      </c>
      <c r="D131" s="66">
        <f>D135+D137+D142</f>
        <v>239358.69999999998</v>
      </c>
      <c r="E131" s="66">
        <f>E135+E137+E142</f>
        <v>239358.69999999998</v>
      </c>
    </row>
    <row r="132" spans="1:5" ht="31.2" x14ac:dyDescent="0.3">
      <c r="A132" s="20" t="s">
        <v>21</v>
      </c>
      <c r="B132" s="19" t="s">
        <v>79</v>
      </c>
      <c r="C132" s="27">
        <f>SUM(C134:C135)</f>
        <v>244980.3</v>
      </c>
      <c r="D132" s="27">
        <f t="shared" ref="D132:E132" si="34">SUM(D134:D135)</f>
        <v>238920.9</v>
      </c>
      <c r="E132" s="27">
        <f t="shared" si="34"/>
        <v>238920.9</v>
      </c>
    </row>
    <row r="133" spans="1:5" x14ac:dyDescent="0.3">
      <c r="A133" s="21"/>
      <c r="B133" s="19" t="s">
        <v>78</v>
      </c>
      <c r="C133" s="28"/>
      <c r="D133" s="28"/>
      <c r="E133" s="28"/>
    </row>
    <row r="134" spans="1:5" hidden="1" x14ac:dyDescent="0.3">
      <c r="A134" s="23" t="s">
        <v>3</v>
      </c>
      <c r="B134" s="23"/>
      <c r="C134" s="11">
        <v>0</v>
      </c>
      <c r="D134" s="11">
        <v>0</v>
      </c>
      <c r="E134" s="11">
        <v>0</v>
      </c>
    </row>
    <row r="135" spans="1:5" ht="15.6" customHeight="1" x14ac:dyDescent="0.3">
      <c r="A135" s="23" t="s">
        <v>34</v>
      </c>
      <c r="B135" s="23"/>
      <c r="C135" s="6">
        <v>244980.3</v>
      </c>
      <c r="D135" s="6">
        <v>238920.9</v>
      </c>
      <c r="E135" s="6">
        <v>238920.9</v>
      </c>
    </row>
    <row r="136" spans="1:5" hidden="1" x14ac:dyDescent="0.3">
      <c r="A136" s="5"/>
      <c r="B136" s="19"/>
      <c r="C136" s="53"/>
      <c r="D136" s="53"/>
      <c r="E136" s="53"/>
    </row>
    <row r="137" spans="1:5" hidden="1" x14ac:dyDescent="0.3">
      <c r="A137" s="23"/>
      <c r="B137" s="23"/>
      <c r="C137" s="11"/>
      <c r="D137" s="11"/>
      <c r="E137" s="11"/>
    </row>
    <row r="138" spans="1:5" ht="46.8" x14ac:dyDescent="0.3">
      <c r="A138" s="67" t="s">
        <v>22</v>
      </c>
      <c r="B138" s="18" t="s">
        <v>80</v>
      </c>
      <c r="C138" s="27">
        <f>SUM(C139:C142)</f>
        <v>8816.5999999999985</v>
      </c>
      <c r="D138" s="27">
        <f>SUM(D139:D142)</f>
        <v>8756.5999999999985</v>
      </c>
      <c r="E138" s="27">
        <f>SUM(E139:E142)</f>
        <v>8756.5999999999985</v>
      </c>
    </row>
    <row r="139" spans="1:5" ht="15.6" hidden="1" customHeight="1" x14ac:dyDescent="0.3">
      <c r="A139" s="67"/>
      <c r="B139" s="60"/>
      <c r="C139" s="61"/>
      <c r="D139" s="61"/>
      <c r="E139" s="61"/>
    </row>
    <row r="140" spans="1:5" x14ac:dyDescent="0.3">
      <c r="A140" s="67"/>
      <c r="B140" s="68" t="s">
        <v>1</v>
      </c>
      <c r="C140" s="28"/>
      <c r="D140" s="28"/>
      <c r="E140" s="28"/>
    </row>
    <row r="141" spans="1:5" x14ac:dyDescent="0.3">
      <c r="A141" s="23" t="s">
        <v>3</v>
      </c>
      <c r="B141" s="23"/>
      <c r="C141" s="11">
        <f>5489+2829.8</f>
        <v>8318.7999999999993</v>
      </c>
      <c r="D141" s="11">
        <f>5489+2829.8</f>
        <v>8318.7999999999993</v>
      </c>
      <c r="E141" s="11">
        <f>5489+2829.8</f>
        <v>8318.7999999999993</v>
      </c>
    </row>
    <row r="142" spans="1:5" ht="15.6" customHeight="1" x14ac:dyDescent="0.3">
      <c r="A142" s="23" t="s">
        <v>34</v>
      </c>
      <c r="B142" s="23"/>
      <c r="C142" s="6">
        <f>288.9+148.9+60</f>
        <v>497.79999999999995</v>
      </c>
      <c r="D142" s="6">
        <f>288.9+148.9</f>
        <v>437.79999999999995</v>
      </c>
      <c r="E142" s="6">
        <f>288.9+148.9</f>
        <v>437.79999999999995</v>
      </c>
    </row>
    <row r="143" spans="1:5" ht="46.8" x14ac:dyDescent="0.3">
      <c r="A143" s="22" t="s">
        <v>9</v>
      </c>
      <c r="B143" s="7" t="s">
        <v>105</v>
      </c>
      <c r="C143" s="24">
        <f>C146+C145</f>
        <v>69440.5</v>
      </c>
      <c r="D143" s="24">
        <f t="shared" ref="D143:E143" si="35">D146+D145</f>
        <v>69057</v>
      </c>
      <c r="E143" s="24">
        <f t="shared" si="35"/>
        <v>69057</v>
      </c>
    </row>
    <row r="144" spans="1:5" x14ac:dyDescent="0.3">
      <c r="A144" s="22"/>
      <c r="B144" s="19" t="s">
        <v>1</v>
      </c>
      <c r="C144" s="24"/>
      <c r="D144" s="24"/>
      <c r="E144" s="24"/>
    </row>
    <row r="145" spans="1:9" x14ac:dyDescent="0.3">
      <c r="A145" s="23" t="s">
        <v>3</v>
      </c>
      <c r="B145" s="23"/>
      <c r="C145" s="6">
        <f>C159+C163+C167+C172+C175</f>
        <v>6141.5</v>
      </c>
      <c r="D145" s="6">
        <f>D159+D163+D167+D172+D175</f>
        <v>6181.5</v>
      </c>
      <c r="E145" s="6">
        <f>E159+E163+E167+E172+E175</f>
        <v>6181.5</v>
      </c>
    </row>
    <row r="146" spans="1:9" ht="15.6" customHeight="1" x14ac:dyDescent="0.3">
      <c r="A146" s="23" t="s">
        <v>34</v>
      </c>
      <c r="B146" s="23"/>
      <c r="C146" s="6">
        <f>C149+C151+C153+C156+C160+C164+C168+C169</f>
        <v>63299</v>
      </c>
      <c r="D146" s="6">
        <f>D149+D151+D153+D156+D160+D164+D168+D169</f>
        <v>62875.5</v>
      </c>
      <c r="E146" s="6">
        <f>E149+E151+E153+E156+E160+E164+E168+E169</f>
        <v>62875.5</v>
      </c>
    </row>
    <row r="147" spans="1:9" ht="46.8" x14ac:dyDescent="0.3">
      <c r="A147" s="20" t="s">
        <v>23</v>
      </c>
      <c r="B147" s="19" t="s">
        <v>81</v>
      </c>
      <c r="C147" s="27">
        <f>C149</f>
        <v>1623.5</v>
      </c>
      <c r="D147" s="27">
        <f t="shared" ref="D147:E147" si="36">D149</f>
        <v>1200</v>
      </c>
      <c r="E147" s="27">
        <f t="shared" si="36"/>
        <v>1200</v>
      </c>
    </row>
    <row r="148" spans="1:9" x14ac:dyDescent="0.3">
      <c r="A148" s="21"/>
      <c r="B148" s="19" t="s">
        <v>1</v>
      </c>
      <c r="C148" s="28"/>
      <c r="D148" s="28"/>
      <c r="E148" s="28"/>
    </row>
    <row r="149" spans="1:9" ht="15.6" customHeight="1" x14ac:dyDescent="0.3">
      <c r="A149" s="23" t="s">
        <v>34</v>
      </c>
      <c r="B149" s="23"/>
      <c r="C149" s="6">
        <v>1623.5</v>
      </c>
      <c r="D149" s="6">
        <v>1200</v>
      </c>
      <c r="E149" s="6">
        <v>1200</v>
      </c>
    </row>
    <row r="150" spans="1:9" ht="46.8" hidden="1" x14ac:dyDescent="0.3">
      <c r="A150" s="5" t="s">
        <v>27</v>
      </c>
      <c r="B150" s="19" t="s">
        <v>52</v>
      </c>
      <c r="C150" s="53">
        <f>C151</f>
        <v>0</v>
      </c>
      <c r="D150" s="53">
        <f t="shared" ref="D150:E150" si="37">D151</f>
        <v>0</v>
      </c>
      <c r="E150" s="53">
        <f t="shared" si="37"/>
        <v>0</v>
      </c>
    </row>
    <row r="151" spans="1:9" hidden="1" x14ac:dyDescent="0.3">
      <c r="A151" s="23" t="s">
        <v>4</v>
      </c>
      <c r="B151" s="23"/>
      <c r="C151" s="6"/>
      <c r="D151" s="6"/>
      <c r="E151" s="6"/>
    </row>
    <row r="152" spans="1:9" ht="46.8" hidden="1" x14ac:dyDescent="0.3">
      <c r="A152" s="5" t="s">
        <v>28</v>
      </c>
      <c r="B152" s="19" t="s">
        <v>14</v>
      </c>
      <c r="C152" s="53">
        <f>C153</f>
        <v>0</v>
      </c>
      <c r="D152" s="53">
        <f t="shared" ref="D152:E152" si="38">D153</f>
        <v>0</v>
      </c>
      <c r="E152" s="53">
        <f t="shared" si="38"/>
        <v>0</v>
      </c>
    </row>
    <row r="153" spans="1:9" hidden="1" x14ac:dyDescent="0.3">
      <c r="A153" s="23" t="s">
        <v>4</v>
      </c>
      <c r="B153" s="23"/>
      <c r="C153" s="6"/>
      <c r="D153" s="6"/>
      <c r="E153" s="6"/>
    </row>
    <row r="154" spans="1:9" ht="31.2" x14ac:dyDescent="0.3">
      <c r="A154" s="20" t="s">
        <v>24</v>
      </c>
      <c r="B154" s="19" t="s">
        <v>82</v>
      </c>
      <c r="C154" s="27">
        <f>C156</f>
        <v>53975.5</v>
      </c>
      <c r="D154" s="27">
        <f t="shared" ref="D154:E154" si="39">D156</f>
        <v>53975.5</v>
      </c>
      <c r="E154" s="27">
        <f t="shared" si="39"/>
        <v>53975.5</v>
      </c>
    </row>
    <row r="155" spans="1:9" x14ac:dyDescent="0.3">
      <c r="A155" s="21"/>
      <c r="B155" s="19" t="s">
        <v>1</v>
      </c>
      <c r="C155" s="28"/>
      <c r="D155" s="28"/>
      <c r="E155" s="28"/>
    </row>
    <row r="156" spans="1:9" ht="15.6" customHeight="1" x14ac:dyDescent="0.3">
      <c r="A156" s="23" t="s">
        <v>34</v>
      </c>
      <c r="B156" s="23"/>
      <c r="C156" s="11">
        <v>53975.5</v>
      </c>
      <c r="D156" s="11">
        <v>53975.5</v>
      </c>
      <c r="E156" s="11">
        <v>53975.5</v>
      </c>
    </row>
    <row r="157" spans="1:9" ht="129" customHeight="1" x14ac:dyDescent="0.3">
      <c r="A157" s="20" t="s">
        <v>106</v>
      </c>
      <c r="B157" s="19" t="s">
        <v>83</v>
      </c>
      <c r="C157" s="27">
        <f>C159+C160</f>
        <v>5528.2</v>
      </c>
      <c r="D157" s="27">
        <f t="shared" ref="D157:E157" si="40">D159+D160</f>
        <v>5568.2</v>
      </c>
      <c r="E157" s="27">
        <f t="shared" si="40"/>
        <v>5568.2</v>
      </c>
      <c r="G157" s="2"/>
      <c r="H157" s="2"/>
      <c r="I157" s="2"/>
    </row>
    <row r="158" spans="1:9" ht="15" customHeight="1" x14ac:dyDescent="0.3">
      <c r="A158" s="21"/>
      <c r="B158" s="19" t="s">
        <v>1</v>
      </c>
      <c r="C158" s="28"/>
      <c r="D158" s="28"/>
      <c r="E158" s="28"/>
      <c r="G158" s="2"/>
      <c r="H158" s="2"/>
      <c r="I158" s="2"/>
    </row>
    <row r="159" spans="1:9" x14ac:dyDescent="0.3">
      <c r="A159" s="23" t="s">
        <v>3</v>
      </c>
      <c r="B159" s="23"/>
      <c r="C159" s="6">
        <v>1815.7</v>
      </c>
      <c r="D159" s="6">
        <v>1855.7</v>
      </c>
      <c r="E159" s="6">
        <v>1855.7</v>
      </c>
    </row>
    <row r="160" spans="1:9" ht="15.6" customHeight="1" x14ac:dyDescent="0.3">
      <c r="A160" s="23" t="s">
        <v>34</v>
      </c>
      <c r="B160" s="23"/>
      <c r="C160" s="6">
        <v>3712.5</v>
      </c>
      <c r="D160" s="6">
        <v>3712.5</v>
      </c>
      <c r="E160" s="6">
        <v>3712.5</v>
      </c>
    </row>
    <row r="161" spans="1:5" ht="62.4" x14ac:dyDescent="0.3">
      <c r="A161" s="20" t="s">
        <v>107</v>
      </c>
      <c r="B161" s="19" t="s">
        <v>84</v>
      </c>
      <c r="C161" s="27">
        <f>C163+C164</f>
        <v>6980</v>
      </c>
      <c r="D161" s="27">
        <f t="shared" ref="D161:E161" si="41">D163+D164</f>
        <v>6980</v>
      </c>
      <c r="E161" s="27">
        <f t="shared" si="41"/>
        <v>6980</v>
      </c>
    </row>
    <row r="162" spans="1:5" x14ac:dyDescent="0.3">
      <c r="A162" s="21"/>
      <c r="B162" s="19" t="s">
        <v>1</v>
      </c>
      <c r="C162" s="28"/>
      <c r="D162" s="28"/>
      <c r="E162" s="28"/>
    </row>
    <row r="163" spans="1:5" x14ac:dyDescent="0.3">
      <c r="A163" s="23" t="s">
        <v>3</v>
      </c>
      <c r="B163" s="23"/>
      <c r="C163" s="6">
        <v>3500</v>
      </c>
      <c r="D163" s="6">
        <v>3500</v>
      </c>
      <c r="E163" s="6">
        <v>3500</v>
      </c>
    </row>
    <row r="164" spans="1:5" ht="15.6" customHeight="1" x14ac:dyDescent="0.3">
      <c r="A164" s="23" t="s">
        <v>34</v>
      </c>
      <c r="B164" s="23"/>
      <c r="C164" s="6">
        <v>3480</v>
      </c>
      <c r="D164" s="6">
        <v>3480</v>
      </c>
      <c r="E164" s="6">
        <v>3480</v>
      </c>
    </row>
    <row r="165" spans="1:5" ht="78" x14ac:dyDescent="0.3">
      <c r="A165" s="20" t="s">
        <v>108</v>
      </c>
      <c r="B165" s="19" t="s">
        <v>85</v>
      </c>
      <c r="C165" s="27">
        <f>C167+C169</f>
        <v>831.1</v>
      </c>
      <c r="D165" s="27">
        <f t="shared" ref="D165:E165" si="42">D167+D169</f>
        <v>831.1</v>
      </c>
      <c r="E165" s="27">
        <f t="shared" si="42"/>
        <v>831.1</v>
      </c>
    </row>
    <row r="166" spans="1:5" x14ac:dyDescent="0.3">
      <c r="A166" s="21"/>
      <c r="B166" s="19" t="s">
        <v>1</v>
      </c>
      <c r="C166" s="28"/>
      <c r="D166" s="28"/>
      <c r="E166" s="28"/>
    </row>
    <row r="167" spans="1:5" x14ac:dyDescent="0.3">
      <c r="A167" s="23" t="s">
        <v>3</v>
      </c>
      <c r="B167" s="23"/>
      <c r="C167" s="6">
        <v>323.60000000000002</v>
      </c>
      <c r="D167" s="6">
        <v>323.60000000000002</v>
      </c>
      <c r="E167" s="6">
        <v>323.60000000000002</v>
      </c>
    </row>
    <row r="168" spans="1:5" hidden="1" x14ac:dyDescent="0.3">
      <c r="A168" s="23" t="s">
        <v>4</v>
      </c>
      <c r="B168" s="23"/>
      <c r="C168" s="6">
        <v>0</v>
      </c>
      <c r="D168" s="6">
        <v>0</v>
      </c>
      <c r="E168" s="6">
        <v>0</v>
      </c>
    </row>
    <row r="169" spans="1:5" ht="15.6" customHeight="1" x14ac:dyDescent="0.3">
      <c r="A169" s="23" t="s">
        <v>34</v>
      </c>
      <c r="B169" s="23"/>
      <c r="C169" s="6">
        <v>507.5</v>
      </c>
      <c r="D169" s="6">
        <v>507.5</v>
      </c>
      <c r="E169" s="6">
        <v>507.5</v>
      </c>
    </row>
    <row r="170" spans="1:5" ht="32.4" customHeight="1" x14ac:dyDescent="0.3">
      <c r="A170" s="20" t="s">
        <v>120</v>
      </c>
      <c r="B170" s="19" t="s">
        <v>121</v>
      </c>
      <c r="C170" s="27">
        <f>C172+C177</f>
        <v>258</v>
      </c>
      <c r="D170" s="27">
        <f t="shared" ref="D170:E170" si="43">D172+D177</f>
        <v>258</v>
      </c>
      <c r="E170" s="27">
        <f t="shared" si="43"/>
        <v>258</v>
      </c>
    </row>
    <row r="171" spans="1:5" ht="15.6" customHeight="1" x14ac:dyDescent="0.3">
      <c r="A171" s="21"/>
      <c r="B171" s="19" t="s">
        <v>1</v>
      </c>
      <c r="C171" s="28"/>
      <c r="D171" s="28"/>
      <c r="E171" s="28"/>
    </row>
    <row r="172" spans="1:5" ht="15.6" customHeight="1" x14ac:dyDescent="0.3">
      <c r="A172" s="23" t="s">
        <v>3</v>
      </c>
      <c r="B172" s="23"/>
      <c r="C172" s="6">
        <v>258</v>
      </c>
      <c r="D172" s="6">
        <v>258</v>
      </c>
      <c r="E172" s="6">
        <v>258</v>
      </c>
    </row>
    <row r="173" spans="1:5" ht="80.400000000000006" customHeight="1" x14ac:dyDescent="0.3">
      <c r="A173" s="20" t="s">
        <v>122</v>
      </c>
      <c r="B173" s="19" t="s">
        <v>123</v>
      </c>
      <c r="C173" s="27">
        <f>C175</f>
        <v>244.2</v>
      </c>
      <c r="D173" s="27">
        <f>D175</f>
        <v>244.2</v>
      </c>
      <c r="E173" s="27">
        <f>E175</f>
        <v>244.2</v>
      </c>
    </row>
    <row r="174" spans="1:5" ht="15.6" customHeight="1" x14ac:dyDescent="0.3">
      <c r="A174" s="21"/>
      <c r="B174" s="19" t="s">
        <v>1</v>
      </c>
      <c r="C174" s="28"/>
      <c r="D174" s="28"/>
      <c r="E174" s="28"/>
    </row>
    <row r="175" spans="1:5" ht="19.8" customHeight="1" x14ac:dyDescent="0.3">
      <c r="A175" s="23" t="s">
        <v>3</v>
      </c>
      <c r="B175" s="23"/>
      <c r="C175" s="6">
        <v>244.2</v>
      </c>
      <c r="D175" s="6">
        <v>244.2</v>
      </c>
      <c r="E175" s="6">
        <v>244.2</v>
      </c>
    </row>
    <row r="176" spans="1:5" ht="31.2" x14ac:dyDescent="0.3">
      <c r="A176" s="22" t="s">
        <v>12</v>
      </c>
      <c r="B176" s="7" t="s">
        <v>109</v>
      </c>
      <c r="C176" s="24">
        <f>SUM(C178:C180)</f>
        <v>1425168.7</v>
      </c>
      <c r="D176" s="24">
        <f>SUM(D178:D180)</f>
        <v>427517.89999999997</v>
      </c>
      <c r="E176" s="24">
        <f>SUM(E178:E180)</f>
        <v>152171</v>
      </c>
    </row>
    <row r="177" spans="1:5" x14ac:dyDescent="0.3">
      <c r="A177" s="22"/>
      <c r="B177" s="19" t="s">
        <v>1</v>
      </c>
      <c r="C177" s="24"/>
      <c r="D177" s="24"/>
      <c r="E177" s="24"/>
    </row>
    <row r="178" spans="1:5" x14ac:dyDescent="0.3">
      <c r="A178" s="23" t="s">
        <v>2</v>
      </c>
      <c r="B178" s="23"/>
      <c r="C178" s="6">
        <f>C187+C183+C197+C189+C204</f>
        <v>77923.199999999997</v>
      </c>
      <c r="D178" s="6">
        <f>D187+D183+D197+D189</f>
        <v>15589.5</v>
      </c>
      <c r="E178" s="6">
        <f>E187+E183+E197+E189</f>
        <v>15362</v>
      </c>
    </row>
    <row r="179" spans="1:5" x14ac:dyDescent="0.3">
      <c r="A179" s="23" t="s">
        <v>3</v>
      </c>
      <c r="B179" s="23"/>
      <c r="C179" s="6">
        <f>C184+C190+C194+C198+C200+C205</f>
        <v>1221378.1000000001</v>
      </c>
      <c r="D179" s="6">
        <f>D184+D190+D194+D198+D200+D205</f>
        <v>378299.69999999995</v>
      </c>
      <c r="E179" s="6">
        <f>E184+E190+E194+E198+E200+E205</f>
        <v>127245.49999999999</v>
      </c>
    </row>
    <row r="180" spans="1:5" ht="15.6" customHeight="1" x14ac:dyDescent="0.3">
      <c r="A180" s="23" t="s">
        <v>34</v>
      </c>
      <c r="B180" s="23"/>
      <c r="C180" s="6">
        <f>C185+C195+C191+C209+C206</f>
        <v>125867.4</v>
      </c>
      <c r="D180" s="6">
        <f>D185+D195+D191+D209+D206</f>
        <v>33628.699999999997</v>
      </c>
      <c r="E180" s="6">
        <f>E185+E195+E191+E209+E206</f>
        <v>9563.5</v>
      </c>
    </row>
    <row r="181" spans="1:5" ht="46.8" x14ac:dyDescent="0.3">
      <c r="A181" s="20" t="s">
        <v>25</v>
      </c>
      <c r="B181" s="19" t="s">
        <v>86</v>
      </c>
      <c r="C181" s="27">
        <f>SUM(C183:C185)</f>
        <v>49744.6</v>
      </c>
      <c r="D181" s="27">
        <f t="shared" ref="D181:E181" si="44">SUM(D183:D185)</f>
        <v>54660.299999999996</v>
      </c>
      <c r="E181" s="27">
        <f t="shared" si="44"/>
        <v>54420.799999999996</v>
      </c>
    </row>
    <row r="182" spans="1:5" s="33" customFormat="1" x14ac:dyDescent="0.3">
      <c r="A182" s="21"/>
      <c r="B182" s="19" t="s">
        <v>1</v>
      </c>
      <c r="C182" s="28"/>
      <c r="D182" s="28"/>
      <c r="E182" s="28"/>
    </row>
    <row r="183" spans="1:5" ht="15.6" customHeight="1" x14ac:dyDescent="0.3">
      <c r="A183" s="23" t="s">
        <v>2</v>
      </c>
      <c r="B183" s="23"/>
      <c r="C183" s="11">
        <v>2794.1</v>
      </c>
      <c r="D183" s="11">
        <v>2442.1</v>
      </c>
      <c r="E183" s="11">
        <v>2214.6</v>
      </c>
    </row>
    <row r="184" spans="1:5" x14ac:dyDescent="0.3">
      <c r="A184" s="23" t="s">
        <v>16</v>
      </c>
      <c r="B184" s="23"/>
      <c r="C184" s="11">
        <v>44463.3</v>
      </c>
      <c r="D184" s="11">
        <v>49485.2</v>
      </c>
      <c r="E184" s="11">
        <v>49485.2</v>
      </c>
    </row>
    <row r="185" spans="1:5" ht="15.6" customHeight="1" x14ac:dyDescent="0.3">
      <c r="A185" s="23" t="s">
        <v>34</v>
      </c>
      <c r="B185" s="23"/>
      <c r="C185" s="11">
        <v>2487.1999999999998</v>
      </c>
      <c r="D185" s="11">
        <v>2733</v>
      </c>
      <c r="E185" s="11">
        <v>2721</v>
      </c>
    </row>
    <row r="186" spans="1:5" ht="93.6" x14ac:dyDescent="0.3">
      <c r="A186" s="58" t="s">
        <v>61</v>
      </c>
      <c r="B186" s="19" t="s">
        <v>89</v>
      </c>
      <c r="C186" s="27">
        <f>SUM(C187:C191)</f>
        <v>31479.699999999997</v>
      </c>
      <c r="D186" s="27">
        <f>SUM(D187:D191)</f>
        <v>36248.700000000004</v>
      </c>
      <c r="E186" s="27">
        <f>SUM(E187:E191)</f>
        <v>40391.4</v>
      </c>
    </row>
    <row r="187" spans="1:5" ht="15.6" hidden="1" customHeight="1" x14ac:dyDescent="0.3">
      <c r="A187" s="59"/>
      <c r="B187" s="18"/>
      <c r="C187" s="61"/>
      <c r="D187" s="61"/>
      <c r="E187" s="61"/>
    </row>
    <row r="188" spans="1:5" x14ac:dyDescent="0.3">
      <c r="A188" s="62"/>
      <c r="B188" s="19" t="s">
        <v>1</v>
      </c>
      <c r="C188" s="28"/>
      <c r="D188" s="28"/>
      <c r="E188" s="28"/>
    </row>
    <row r="189" spans="1:5" x14ac:dyDescent="0.3">
      <c r="A189" s="23" t="s">
        <v>2</v>
      </c>
      <c r="B189" s="23"/>
      <c r="C189" s="11">
        <v>12881.5</v>
      </c>
      <c r="D189" s="11">
        <v>13147.4</v>
      </c>
      <c r="E189" s="11">
        <v>13147.4</v>
      </c>
    </row>
    <row r="190" spans="1:5" ht="15.6" customHeight="1" x14ac:dyDescent="0.3">
      <c r="A190" s="23" t="s">
        <v>16</v>
      </c>
      <c r="B190" s="23"/>
      <c r="C190" s="11">
        <v>16394.599999999999</v>
      </c>
      <c r="D190" s="11">
        <v>20563.900000000001</v>
      </c>
      <c r="E190" s="11">
        <v>24416.6</v>
      </c>
    </row>
    <row r="191" spans="1:5" ht="15.6" customHeight="1" x14ac:dyDescent="0.3">
      <c r="A191" s="23" t="s">
        <v>34</v>
      </c>
      <c r="B191" s="23"/>
      <c r="C191" s="11">
        <v>2203.6</v>
      </c>
      <c r="D191" s="11">
        <v>2537.4</v>
      </c>
      <c r="E191" s="11">
        <v>2827.4</v>
      </c>
    </row>
    <row r="192" spans="1:5" x14ac:dyDescent="0.3">
      <c r="A192" s="20" t="s">
        <v>65</v>
      </c>
      <c r="B192" s="19" t="s">
        <v>125</v>
      </c>
      <c r="C192" s="27">
        <f>SUM(C194:C195)</f>
        <v>1037401.4000000001</v>
      </c>
      <c r="D192" s="27">
        <f t="shared" ref="D192:E192" si="45">SUM(D194:D195)</f>
        <v>336608.89999999997</v>
      </c>
      <c r="E192" s="27">
        <f t="shared" si="45"/>
        <v>57358.799999999996</v>
      </c>
    </row>
    <row r="193" spans="1:5" x14ac:dyDescent="0.3">
      <c r="A193" s="21"/>
      <c r="B193" s="19" t="s">
        <v>1</v>
      </c>
      <c r="C193" s="28"/>
      <c r="D193" s="28"/>
      <c r="E193" s="28"/>
    </row>
    <row r="194" spans="1:5" x14ac:dyDescent="0.3">
      <c r="A194" s="23" t="s">
        <v>3</v>
      </c>
      <c r="B194" s="23"/>
      <c r="C194" s="11">
        <f>6136.8+947762.3</f>
        <v>953899.10000000009</v>
      </c>
      <c r="D194" s="11">
        <f>53343.7+254906.9</f>
        <v>308250.59999999998</v>
      </c>
      <c r="E194" s="11">
        <v>53343.7</v>
      </c>
    </row>
    <row r="195" spans="1:5" ht="15.6" customHeight="1" x14ac:dyDescent="0.3">
      <c r="A195" s="23" t="s">
        <v>34</v>
      </c>
      <c r="B195" s="23"/>
      <c r="C195" s="11">
        <f>461.9+83040.4</f>
        <v>83502.299999999988</v>
      </c>
      <c r="D195" s="11">
        <f>4015.1+24343.2</f>
        <v>28358.3</v>
      </c>
      <c r="E195" s="11">
        <v>4015.1</v>
      </c>
    </row>
    <row r="196" spans="1:5" ht="78" hidden="1" x14ac:dyDescent="0.3">
      <c r="A196" s="5" t="s">
        <v>53</v>
      </c>
      <c r="B196" s="19" t="s">
        <v>51</v>
      </c>
      <c r="C196" s="69">
        <f>C198+C197</f>
        <v>0</v>
      </c>
      <c r="D196" s="69">
        <f>D198+D197</f>
        <v>0</v>
      </c>
      <c r="E196" s="69">
        <f>E198+E197</f>
        <v>0</v>
      </c>
    </row>
    <row r="197" spans="1:5" hidden="1" x14ac:dyDescent="0.3">
      <c r="A197" s="23" t="s">
        <v>2</v>
      </c>
      <c r="B197" s="23"/>
      <c r="C197" s="70">
        <v>0</v>
      </c>
      <c r="D197" s="70">
        <v>0</v>
      </c>
      <c r="E197" s="70">
        <v>0</v>
      </c>
    </row>
    <row r="198" spans="1:5" hidden="1" x14ac:dyDescent="0.3">
      <c r="A198" s="23" t="s">
        <v>3</v>
      </c>
      <c r="B198" s="23"/>
      <c r="C198" s="11">
        <v>0</v>
      </c>
      <c r="D198" s="11">
        <v>0</v>
      </c>
      <c r="E198" s="11">
        <v>0</v>
      </c>
    </row>
    <row r="199" spans="1:5" ht="202.8" hidden="1" x14ac:dyDescent="0.3">
      <c r="A199" s="5" t="s">
        <v>59</v>
      </c>
      <c r="B199" s="19" t="s">
        <v>60</v>
      </c>
      <c r="C199" s="69">
        <f>C200</f>
        <v>0</v>
      </c>
      <c r="D199" s="69">
        <f t="shared" ref="D199:E199" si="46">D200</f>
        <v>0</v>
      </c>
      <c r="E199" s="69">
        <f t="shared" si="46"/>
        <v>0</v>
      </c>
    </row>
    <row r="200" spans="1:5" ht="15.6" hidden="1" customHeight="1" x14ac:dyDescent="0.3">
      <c r="A200" s="23" t="s">
        <v>3</v>
      </c>
      <c r="B200" s="23"/>
      <c r="C200" s="11"/>
      <c r="D200" s="11"/>
      <c r="E200" s="11"/>
    </row>
    <row r="201" spans="1:5" hidden="1" x14ac:dyDescent="0.3">
      <c r="A201" s="19"/>
      <c r="B201" s="19"/>
      <c r="C201" s="11"/>
      <c r="D201" s="11"/>
      <c r="E201" s="11"/>
    </row>
    <row r="202" spans="1:5" s="4" customFormat="1" ht="62.4" x14ac:dyDescent="0.3">
      <c r="A202" s="20" t="s">
        <v>124</v>
      </c>
      <c r="B202" s="19" t="s">
        <v>128</v>
      </c>
      <c r="C202" s="27">
        <f>SUM(C204:C206)</f>
        <v>298743</v>
      </c>
      <c r="D202" s="27">
        <f t="shared" ref="D202:E202" si="47">SUM(D205:D206)</f>
        <v>0</v>
      </c>
      <c r="E202" s="27">
        <f t="shared" si="47"/>
        <v>0</v>
      </c>
    </row>
    <row r="203" spans="1:5" s="4" customFormat="1" x14ac:dyDescent="0.3">
      <c r="A203" s="21"/>
      <c r="B203" s="19" t="s">
        <v>1</v>
      </c>
      <c r="C203" s="28"/>
      <c r="D203" s="28"/>
      <c r="E203" s="28"/>
    </row>
    <row r="204" spans="1:5" s="34" customFormat="1" x14ac:dyDescent="0.3">
      <c r="A204" s="23" t="s">
        <v>2</v>
      </c>
      <c r="B204" s="23"/>
      <c r="C204" s="16">
        <v>62247.6</v>
      </c>
      <c r="D204" s="17"/>
      <c r="E204" s="17"/>
    </row>
    <row r="205" spans="1:5" s="34" customFormat="1" ht="15.6" customHeight="1" x14ac:dyDescent="0.3">
      <c r="A205" s="23" t="s">
        <v>3</v>
      </c>
      <c r="B205" s="23"/>
      <c r="C205" s="11">
        <v>206621.1</v>
      </c>
      <c r="D205" s="11">
        <v>0</v>
      </c>
      <c r="E205" s="11">
        <v>0</v>
      </c>
    </row>
    <row r="206" spans="1:5" s="34" customFormat="1" ht="15.6" customHeight="1" x14ac:dyDescent="0.3">
      <c r="A206" s="23" t="s">
        <v>34</v>
      </c>
      <c r="B206" s="23"/>
      <c r="C206" s="11">
        <v>29874.3</v>
      </c>
      <c r="D206" s="11">
        <v>0</v>
      </c>
      <c r="E206" s="11">
        <v>0</v>
      </c>
    </row>
    <row r="207" spans="1:5" ht="78" x14ac:dyDescent="0.3">
      <c r="A207" s="20" t="s">
        <v>126</v>
      </c>
      <c r="B207" s="19" t="s">
        <v>127</v>
      </c>
      <c r="C207" s="27">
        <f>SUM(C209:C209)</f>
        <v>7800</v>
      </c>
      <c r="D207" s="27">
        <f>SUM(D209:D209)</f>
        <v>0</v>
      </c>
      <c r="E207" s="27">
        <f>SUM(E209:E209)</f>
        <v>0</v>
      </c>
    </row>
    <row r="208" spans="1:5" x14ac:dyDescent="0.3">
      <c r="A208" s="21"/>
      <c r="B208" s="19" t="s">
        <v>1</v>
      </c>
      <c r="C208" s="28"/>
      <c r="D208" s="28"/>
      <c r="E208" s="28"/>
    </row>
    <row r="209" spans="1:9" ht="15.6" customHeight="1" x14ac:dyDescent="0.3">
      <c r="A209" s="23" t="s">
        <v>34</v>
      </c>
      <c r="B209" s="23"/>
      <c r="C209" s="11">
        <v>7800</v>
      </c>
      <c r="D209" s="11">
        <v>0</v>
      </c>
      <c r="E209" s="11">
        <v>0</v>
      </c>
    </row>
    <row r="210" spans="1:9" ht="62.4" x14ac:dyDescent="0.3">
      <c r="A210" s="22" t="s">
        <v>13</v>
      </c>
      <c r="B210" s="7" t="s">
        <v>110</v>
      </c>
      <c r="C210" s="24">
        <f>C212</f>
        <v>42066</v>
      </c>
      <c r="D210" s="24">
        <f>D212</f>
        <v>42000</v>
      </c>
      <c r="E210" s="24">
        <f>E212</f>
        <v>25000</v>
      </c>
    </row>
    <row r="211" spans="1:9" x14ac:dyDescent="0.3">
      <c r="A211" s="22"/>
      <c r="B211" s="19" t="s">
        <v>1</v>
      </c>
      <c r="C211" s="24"/>
      <c r="D211" s="24"/>
      <c r="E211" s="24"/>
    </row>
    <row r="212" spans="1:9" x14ac:dyDescent="0.3">
      <c r="A212" s="23" t="s">
        <v>34</v>
      </c>
      <c r="B212" s="23"/>
      <c r="C212" s="6">
        <f>C215+C218+C221</f>
        <v>42066</v>
      </c>
      <c r="D212" s="6">
        <f>D215+D218+D221</f>
        <v>42000</v>
      </c>
      <c r="E212" s="6">
        <f>E215+E218+E221</f>
        <v>25000</v>
      </c>
    </row>
    <row r="213" spans="1:9" ht="93.6" x14ac:dyDescent="0.3">
      <c r="A213" s="20" t="s">
        <v>26</v>
      </c>
      <c r="B213" s="19" t="s">
        <v>114</v>
      </c>
      <c r="C213" s="53">
        <f>C215</f>
        <v>500</v>
      </c>
      <c r="D213" s="53">
        <f t="shared" ref="D213:E213" si="48">D215</f>
        <v>0</v>
      </c>
      <c r="E213" s="53">
        <f t="shared" si="48"/>
        <v>0</v>
      </c>
    </row>
    <row r="214" spans="1:9" x14ac:dyDescent="0.3">
      <c r="A214" s="21"/>
      <c r="B214" s="19" t="s">
        <v>1</v>
      </c>
      <c r="C214" s="53"/>
      <c r="D214" s="53"/>
      <c r="E214" s="53"/>
    </row>
    <row r="215" spans="1:9" x14ac:dyDescent="0.3">
      <c r="A215" s="23" t="s">
        <v>34</v>
      </c>
      <c r="B215" s="23"/>
      <c r="C215" s="6">
        <v>500</v>
      </c>
      <c r="D215" s="6">
        <v>0</v>
      </c>
      <c r="E215" s="6">
        <v>0</v>
      </c>
    </row>
    <row r="216" spans="1:9" ht="40.200000000000003" customHeight="1" x14ac:dyDescent="0.3">
      <c r="A216" s="20" t="s">
        <v>27</v>
      </c>
      <c r="B216" s="19" t="s">
        <v>115</v>
      </c>
      <c r="C216" s="27">
        <f>C218</f>
        <v>24000</v>
      </c>
      <c r="D216" s="27">
        <f t="shared" ref="D216" si="49">D218</f>
        <v>42000</v>
      </c>
      <c r="E216" s="27">
        <f t="shared" ref="E216" si="50">E218</f>
        <v>25000</v>
      </c>
    </row>
    <row r="217" spans="1:9" ht="17.399999999999999" customHeight="1" x14ac:dyDescent="0.3">
      <c r="A217" s="21"/>
      <c r="B217" s="19" t="s">
        <v>1</v>
      </c>
      <c r="C217" s="28"/>
      <c r="D217" s="28"/>
      <c r="E217" s="28"/>
    </row>
    <row r="218" spans="1:9" x14ac:dyDescent="0.3">
      <c r="A218" s="23" t="s">
        <v>34</v>
      </c>
      <c r="B218" s="23"/>
      <c r="C218" s="6">
        <v>24000</v>
      </c>
      <c r="D218" s="6">
        <v>42000</v>
      </c>
      <c r="E218" s="6">
        <v>25000</v>
      </c>
    </row>
    <row r="219" spans="1:9" ht="62.4" x14ac:dyDescent="0.3">
      <c r="A219" s="20" t="s">
        <v>28</v>
      </c>
      <c r="B219" s="19" t="s">
        <v>131</v>
      </c>
      <c r="C219" s="27">
        <f>C221</f>
        <v>17566</v>
      </c>
      <c r="D219" s="27">
        <f t="shared" ref="D219:E219" si="51">D221</f>
        <v>0</v>
      </c>
      <c r="E219" s="27">
        <f t="shared" si="51"/>
        <v>0</v>
      </c>
    </row>
    <row r="220" spans="1:9" x14ac:dyDescent="0.3">
      <c r="A220" s="21"/>
      <c r="B220" s="19" t="s">
        <v>1</v>
      </c>
      <c r="C220" s="28"/>
      <c r="D220" s="28"/>
      <c r="E220" s="28"/>
    </row>
    <row r="221" spans="1:9" ht="15.6" customHeight="1" x14ac:dyDescent="0.3">
      <c r="A221" s="23" t="s">
        <v>34</v>
      </c>
      <c r="B221" s="23"/>
      <c r="C221" s="6">
        <v>17566</v>
      </c>
      <c r="D221" s="6">
        <v>0</v>
      </c>
      <c r="E221" s="6">
        <v>0</v>
      </c>
    </row>
    <row r="222" spans="1:9" ht="62.4" x14ac:dyDescent="0.3">
      <c r="A222" s="22" t="s">
        <v>15</v>
      </c>
      <c r="B222" s="7" t="s">
        <v>111</v>
      </c>
      <c r="C222" s="64">
        <f>C224</f>
        <v>150</v>
      </c>
      <c r="D222" s="64">
        <f>D224</f>
        <v>150</v>
      </c>
      <c r="E222" s="64">
        <f>E224</f>
        <v>150</v>
      </c>
      <c r="G222" s="2"/>
      <c r="H222" s="2"/>
      <c r="I222" s="2"/>
    </row>
    <row r="223" spans="1:9" x14ac:dyDescent="0.3">
      <c r="A223" s="22"/>
      <c r="B223" s="19" t="s">
        <v>1</v>
      </c>
      <c r="C223" s="65"/>
      <c r="D223" s="65"/>
      <c r="E223" s="65"/>
    </row>
    <row r="224" spans="1:9" x14ac:dyDescent="0.3">
      <c r="A224" s="23" t="s">
        <v>34</v>
      </c>
      <c r="B224" s="23"/>
      <c r="C224" s="6">
        <f>C227</f>
        <v>150</v>
      </c>
      <c r="D224" s="6">
        <f t="shared" ref="D224:E224" si="52">D227</f>
        <v>150</v>
      </c>
      <c r="E224" s="6">
        <f t="shared" si="52"/>
        <v>150</v>
      </c>
    </row>
    <row r="225" spans="1:5" ht="120" customHeight="1" x14ac:dyDescent="0.3">
      <c r="A225" s="20" t="s">
        <v>29</v>
      </c>
      <c r="B225" s="19" t="s">
        <v>132</v>
      </c>
      <c r="C225" s="27">
        <f>C227</f>
        <v>150</v>
      </c>
      <c r="D225" s="27">
        <f t="shared" ref="D225" si="53">D227</f>
        <v>150</v>
      </c>
      <c r="E225" s="27">
        <f t="shared" ref="E225" si="54">E227</f>
        <v>150</v>
      </c>
    </row>
    <row r="226" spans="1:5" x14ac:dyDescent="0.3">
      <c r="A226" s="21"/>
      <c r="B226" s="19" t="s">
        <v>1</v>
      </c>
      <c r="C226" s="28"/>
      <c r="D226" s="28"/>
      <c r="E226" s="28"/>
    </row>
    <row r="227" spans="1:5" x14ac:dyDescent="0.3">
      <c r="A227" s="23" t="s">
        <v>34</v>
      </c>
      <c r="B227" s="23"/>
      <c r="C227" s="6">
        <v>150</v>
      </c>
      <c r="D227" s="6">
        <v>150</v>
      </c>
      <c r="E227" s="6">
        <v>150</v>
      </c>
    </row>
    <row r="228" spans="1:5" ht="79.95" hidden="1" customHeight="1" x14ac:dyDescent="0.3">
      <c r="A228" s="3" t="s">
        <v>54</v>
      </c>
      <c r="B228" s="9" t="s">
        <v>62</v>
      </c>
      <c r="C228" s="71">
        <f>C229</f>
        <v>70</v>
      </c>
      <c r="D228" s="71">
        <f t="shared" ref="D228:E228" si="55">D229</f>
        <v>70</v>
      </c>
      <c r="E228" s="71">
        <f t="shared" si="55"/>
        <v>70</v>
      </c>
    </row>
    <row r="229" spans="1:5" hidden="1" x14ac:dyDescent="0.3">
      <c r="A229" s="72" t="s">
        <v>34</v>
      </c>
      <c r="B229" s="72"/>
      <c r="C229" s="73">
        <v>70</v>
      </c>
      <c r="D229" s="73">
        <v>70</v>
      </c>
      <c r="E229" s="73">
        <v>70</v>
      </c>
    </row>
  </sheetData>
  <mergeCells count="286">
    <mergeCell ref="A204:B204"/>
    <mergeCell ref="E109:E110"/>
    <mergeCell ref="A111:B111"/>
    <mergeCell ref="A124:A125"/>
    <mergeCell ref="C124:C125"/>
    <mergeCell ref="D124:D125"/>
    <mergeCell ref="E124:E125"/>
    <mergeCell ref="A126:B126"/>
    <mergeCell ref="A175:B175"/>
    <mergeCell ref="A170:A171"/>
    <mergeCell ref="C170:C171"/>
    <mergeCell ref="D170:D171"/>
    <mergeCell ref="E170:E171"/>
    <mergeCell ref="A172:B172"/>
    <mergeCell ref="A173:A174"/>
    <mergeCell ref="C173:C174"/>
    <mergeCell ref="D173:D174"/>
    <mergeCell ref="E173:E174"/>
    <mergeCell ref="C157:C158"/>
    <mergeCell ref="D157:D158"/>
    <mergeCell ref="E157:E158"/>
    <mergeCell ref="C143:C144"/>
    <mergeCell ref="D143:D144"/>
    <mergeCell ref="E143:E144"/>
    <mergeCell ref="A108:B108"/>
    <mergeCell ref="A107:B107"/>
    <mergeCell ref="C225:C226"/>
    <mergeCell ref="D225:D226"/>
    <mergeCell ref="E225:E226"/>
    <mergeCell ref="C186:C188"/>
    <mergeCell ref="D186:D188"/>
    <mergeCell ref="E186:E188"/>
    <mergeCell ref="A186:A188"/>
    <mergeCell ref="C192:C193"/>
    <mergeCell ref="D192:D193"/>
    <mergeCell ref="E192:E193"/>
    <mergeCell ref="A192:A193"/>
    <mergeCell ref="A216:A217"/>
    <mergeCell ref="C216:C217"/>
    <mergeCell ref="D216:D217"/>
    <mergeCell ref="E216:E217"/>
    <mergeCell ref="A215:B215"/>
    <mergeCell ref="A218:B218"/>
    <mergeCell ref="A212:B212"/>
    <mergeCell ref="A222:A223"/>
    <mergeCell ref="C222:C223"/>
    <mergeCell ref="C109:C110"/>
    <mergeCell ref="D109:D110"/>
    <mergeCell ref="E154:E155"/>
    <mergeCell ref="C161:C162"/>
    <mergeCell ref="D161:D162"/>
    <mergeCell ref="E161:E162"/>
    <mergeCell ref="A161:A162"/>
    <mergeCell ref="A181:A182"/>
    <mergeCell ref="C181:C182"/>
    <mergeCell ref="D181:D182"/>
    <mergeCell ref="E181:E182"/>
    <mergeCell ref="C176:C177"/>
    <mergeCell ref="D176:D177"/>
    <mergeCell ref="E176:E177"/>
    <mergeCell ref="A178:B178"/>
    <mergeCell ref="A179:B179"/>
    <mergeCell ref="A180:B180"/>
    <mergeCell ref="C165:C166"/>
    <mergeCell ref="D165:D166"/>
    <mergeCell ref="E165:E166"/>
    <mergeCell ref="A159:B159"/>
    <mergeCell ref="A163:B163"/>
    <mergeCell ref="C46:C47"/>
    <mergeCell ref="D46:D47"/>
    <mergeCell ref="E46:E47"/>
    <mergeCell ref="A53:A54"/>
    <mergeCell ref="C53:C54"/>
    <mergeCell ref="D53:D54"/>
    <mergeCell ref="E53:E54"/>
    <mergeCell ref="C154:C155"/>
    <mergeCell ref="D154:D155"/>
    <mergeCell ref="E67:E68"/>
    <mergeCell ref="A58:B58"/>
    <mergeCell ref="A59:B59"/>
    <mergeCell ref="A62:B62"/>
    <mergeCell ref="E85:E86"/>
    <mergeCell ref="A90:A91"/>
    <mergeCell ref="C90:C91"/>
    <mergeCell ref="D90:D91"/>
    <mergeCell ref="E90:E91"/>
    <mergeCell ref="A146:B146"/>
    <mergeCell ref="D105:D106"/>
    <mergeCell ref="C33:C34"/>
    <mergeCell ref="D33:D34"/>
    <mergeCell ref="E33:E34"/>
    <mergeCell ref="A38:A39"/>
    <mergeCell ref="C38:C39"/>
    <mergeCell ref="D38:D39"/>
    <mergeCell ref="E38:E39"/>
    <mergeCell ref="A42:A43"/>
    <mergeCell ref="C42:C43"/>
    <mergeCell ref="D42:D43"/>
    <mergeCell ref="E42:E43"/>
    <mergeCell ref="A36:B36"/>
    <mergeCell ref="A100:B100"/>
    <mergeCell ref="A102:B102"/>
    <mergeCell ref="A104:B104"/>
    <mergeCell ref="A77:B77"/>
    <mergeCell ref="A82:B82"/>
    <mergeCell ref="A98:A99"/>
    <mergeCell ref="E105:E106"/>
    <mergeCell ref="E132:E133"/>
    <mergeCell ref="A138:A140"/>
    <mergeCell ref="C138:C140"/>
    <mergeCell ref="D138:D140"/>
    <mergeCell ref="E138:E140"/>
    <mergeCell ref="A147:A148"/>
    <mergeCell ref="C147:C148"/>
    <mergeCell ref="D147:D148"/>
    <mergeCell ref="E147:E148"/>
    <mergeCell ref="A134:B134"/>
    <mergeCell ref="A135:B135"/>
    <mergeCell ref="A137:B137"/>
    <mergeCell ref="A143:A144"/>
    <mergeCell ref="A145:B145"/>
    <mergeCell ref="A132:A133"/>
    <mergeCell ref="C132:C133"/>
    <mergeCell ref="D132:D133"/>
    <mergeCell ref="A141:B141"/>
    <mergeCell ref="A142:B142"/>
    <mergeCell ref="C127:C128"/>
    <mergeCell ref="D127:D128"/>
    <mergeCell ref="E127:E128"/>
    <mergeCell ref="A130:B130"/>
    <mergeCell ref="D112:D113"/>
    <mergeCell ref="E112:E113"/>
    <mergeCell ref="A115:B115"/>
    <mergeCell ref="A116:B116"/>
    <mergeCell ref="A120:B120"/>
    <mergeCell ref="A121:B121"/>
    <mergeCell ref="A123:B123"/>
    <mergeCell ref="A127:A128"/>
    <mergeCell ref="A114:B114"/>
    <mergeCell ref="A117:A119"/>
    <mergeCell ref="C117:C119"/>
    <mergeCell ref="D117:D119"/>
    <mergeCell ref="E117:E119"/>
    <mergeCell ref="A112:A113"/>
    <mergeCell ref="C112:C113"/>
    <mergeCell ref="A129:B129"/>
    <mergeCell ref="A85:A86"/>
    <mergeCell ref="C85:C86"/>
    <mergeCell ref="A105:A106"/>
    <mergeCell ref="C105:C106"/>
    <mergeCell ref="A109:A110"/>
    <mergeCell ref="D98:D99"/>
    <mergeCell ref="A56:A57"/>
    <mergeCell ref="C56:C57"/>
    <mergeCell ref="D56:D57"/>
    <mergeCell ref="D85:D86"/>
    <mergeCell ref="A70:B70"/>
    <mergeCell ref="C98:C99"/>
    <mergeCell ref="A84:B84"/>
    <mergeCell ref="A89:B89"/>
    <mergeCell ref="A92:B92"/>
    <mergeCell ref="A94:B94"/>
    <mergeCell ref="A97:B97"/>
    <mergeCell ref="A96:B96"/>
    <mergeCell ref="A88:B88"/>
    <mergeCell ref="A81:B81"/>
    <mergeCell ref="A87:B87"/>
    <mergeCell ref="A80:B80"/>
    <mergeCell ref="A73:B73"/>
    <mergeCell ref="A69:B69"/>
    <mergeCell ref="A63:A64"/>
    <mergeCell ref="C63:C64"/>
    <mergeCell ref="D63:D64"/>
    <mergeCell ref="E63:E64"/>
    <mergeCell ref="A67:A68"/>
    <mergeCell ref="C67:C68"/>
    <mergeCell ref="D67:D68"/>
    <mergeCell ref="A78:A79"/>
    <mergeCell ref="C78:C79"/>
    <mergeCell ref="A65:B65"/>
    <mergeCell ref="E98:E99"/>
    <mergeCell ref="D78:D79"/>
    <mergeCell ref="E78:E79"/>
    <mergeCell ref="E56:E57"/>
    <mergeCell ref="C71:C72"/>
    <mergeCell ref="D71:D72"/>
    <mergeCell ref="E71:E72"/>
    <mergeCell ref="C60:C61"/>
    <mergeCell ref="D60:D61"/>
    <mergeCell ref="E60:E61"/>
    <mergeCell ref="A71:A72"/>
    <mergeCell ref="A7:B7"/>
    <mergeCell ref="A8:B8"/>
    <mergeCell ref="A9:B9"/>
    <mergeCell ref="A1:E1"/>
    <mergeCell ref="A2:E2"/>
    <mergeCell ref="A3:E3"/>
    <mergeCell ref="A5:B5"/>
    <mergeCell ref="C5:C6"/>
    <mergeCell ref="D5:D6"/>
    <mergeCell ref="E5:E6"/>
    <mergeCell ref="A6:B6"/>
    <mergeCell ref="A13:B13"/>
    <mergeCell ref="A15:B15"/>
    <mergeCell ref="A11:B11"/>
    <mergeCell ref="A17:B17"/>
    <mergeCell ref="A19:B19"/>
    <mergeCell ref="A20:B20"/>
    <mergeCell ref="A22:B22"/>
    <mergeCell ref="A23:B23"/>
    <mergeCell ref="A30:B30"/>
    <mergeCell ref="A25:B25"/>
    <mergeCell ref="A28:A29"/>
    <mergeCell ref="A52:B52"/>
    <mergeCell ref="A207:A208"/>
    <mergeCell ref="A35:B35"/>
    <mergeCell ref="A33:A34"/>
    <mergeCell ref="C210:C211"/>
    <mergeCell ref="D210:D211"/>
    <mergeCell ref="E210:E211"/>
    <mergeCell ref="C28:C29"/>
    <mergeCell ref="D28:D29"/>
    <mergeCell ref="E28:E29"/>
    <mergeCell ref="A31:B31"/>
    <mergeCell ref="A32:B32"/>
    <mergeCell ref="A75:B75"/>
    <mergeCell ref="A37:B37"/>
    <mergeCell ref="A41:B41"/>
    <mergeCell ref="A45:B45"/>
    <mergeCell ref="A66:B66"/>
    <mergeCell ref="A49:B49"/>
    <mergeCell ref="A40:B40"/>
    <mergeCell ref="A44:B44"/>
    <mergeCell ref="A51:B51"/>
    <mergeCell ref="A55:B55"/>
    <mergeCell ref="A48:B48"/>
    <mergeCell ref="A46:A47"/>
    <mergeCell ref="A60:A61"/>
    <mergeCell ref="A183:B183"/>
    <mergeCell ref="A195:B195"/>
    <mergeCell ref="A184:B184"/>
    <mergeCell ref="A185:B185"/>
    <mergeCell ref="A191:B191"/>
    <mergeCell ref="A194:B194"/>
    <mergeCell ref="A200:B200"/>
    <mergeCell ref="A197:B197"/>
    <mergeCell ref="A190:B190"/>
    <mergeCell ref="A189:B189"/>
    <mergeCell ref="A131:B131"/>
    <mergeCell ref="A160:B160"/>
    <mergeCell ref="A164:B164"/>
    <mergeCell ref="A168:B168"/>
    <mergeCell ref="A176:A177"/>
    <mergeCell ref="A167:B167"/>
    <mergeCell ref="A169:B169"/>
    <mergeCell ref="A154:A155"/>
    <mergeCell ref="A157:A158"/>
    <mergeCell ref="A165:A166"/>
    <mergeCell ref="A149:B149"/>
    <mergeCell ref="A151:B151"/>
    <mergeCell ref="A153:B153"/>
    <mergeCell ref="A156:B156"/>
    <mergeCell ref="C207:C208"/>
    <mergeCell ref="D207:D208"/>
    <mergeCell ref="E207:E208"/>
    <mergeCell ref="A209:B209"/>
    <mergeCell ref="A227:B227"/>
    <mergeCell ref="A229:B229"/>
    <mergeCell ref="A198:B198"/>
    <mergeCell ref="A225:A226"/>
    <mergeCell ref="D222:D223"/>
    <mergeCell ref="E222:E223"/>
    <mergeCell ref="A224:B224"/>
    <mergeCell ref="A219:A220"/>
    <mergeCell ref="C219:C220"/>
    <mergeCell ref="D219:D220"/>
    <mergeCell ref="E219:E220"/>
    <mergeCell ref="A221:B221"/>
    <mergeCell ref="A213:A214"/>
    <mergeCell ref="A202:A203"/>
    <mergeCell ref="C202:C203"/>
    <mergeCell ref="D202:D203"/>
    <mergeCell ref="E202:E203"/>
    <mergeCell ref="A205:B205"/>
    <mergeCell ref="A210:A211"/>
    <mergeCell ref="A206:B206"/>
  </mergeCells>
  <pageMargins left="0.98425196850393704" right="0.98425196850393704" top="0.27559055118110237" bottom="0.47244094488188981" header="0.31496062992125984" footer="0.31496062992125984"/>
  <pageSetup paperSize="9" scale="84" firstPageNumber="1021" fitToWidth="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Киосова Елена Сергеевна</dc:creator>
  <cp:lastModifiedBy>Громыш Надежда Вячеславовна</cp:lastModifiedBy>
  <cp:lastPrinted>2024-11-26T09:39:32Z</cp:lastPrinted>
  <dcterms:created xsi:type="dcterms:W3CDTF">2017-10-31T11:43:54Z</dcterms:created>
  <dcterms:modified xsi:type="dcterms:W3CDTF">2024-11-26T09:42:07Z</dcterms:modified>
</cp:coreProperties>
</file>