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50" windowWidth="9680" windowHeight="8470" activeTab="0"/>
  </bookViews>
  <sheets>
    <sheet name="стр.1_6" sheetId="1" r:id="rId1"/>
  </sheets>
  <definedNames>
    <definedName name="_xlnm.Print_Titles" localSheetId="0">'стр.1_6'!$5:$7</definedName>
    <definedName name="_xlnm.Print_Area" localSheetId="0">'стр.1_6'!$A$1:$L$101</definedName>
  </definedNames>
  <calcPr fullCalcOnLoad="1"/>
</workbook>
</file>

<file path=xl/sharedStrings.xml><?xml version="1.0" encoding="utf-8"?>
<sst xmlns="http://schemas.openxmlformats.org/spreadsheetml/2006/main" count="284" uniqueCount="207">
  <si>
    <t>Показатели</t>
  </si>
  <si>
    <t>Единица измерения</t>
  </si>
  <si>
    <t>оценка показателя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</si>
  <si>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</si>
  <si>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</si>
  <si>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</si>
  <si>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</si>
  <si>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</si>
  <si>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</si>
  <si>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</si>
  <si>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</si>
  <si>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</si>
  <si>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</si>
  <si>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</si>
  <si>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</si>
  <si>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</si>
  <si>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</si>
  <si>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1.8</t>
  </si>
  <si>
    <t>Общий коэффициент смертности</t>
  </si>
  <si>
    <t>Коэффициент естественного прироста населения</t>
  </si>
  <si>
    <t>Миграционный прирост (убыль)</t>
  </si>
  <si>
    <t>Промышленное производство</t>
  </si>
  <si>
    <t>Индекс промышленного производства</t>
  </si>
  <si>
    <t>тыс. чел.</t>
  </si>
  <si>
    <t>число умерших на 1000 человек населения</t>
  </si>
  <si>
    <t>на 1000 человек населения</t>
  </si>
  <si>
    <t>% к предыдущему году
в сопоставимых ценах</t>
  </si>
  <si>
    <t>Обеспечение электрической энергией, газом и паром;
кондиционирование воздуха (раздел D)</t>
  </si>
  <si>
    <t>Обрабатывающие производства (раздел C)</t>
  </si>
  <si>
    <t>Водоснабжение; водоотведение, организация сбора и утилизации отходов, деятельность по ликвидации загрязнений (раздел E)</t>
  </si>
  <si>
    <t>Сельское хозяйство</t>
  </si>
  <si>
    <t>4.1</t>
  </si>
  <si>
    <t>4.2</t>
  </si>
  <si>
    <t>Индекс производства продукции сельского хозяйства</t>
  </si>
  <si>
    <t>4.3</t>
  </si>
  <si>
    <t>4.4</t>
  </si>
  <si>
    <t>Продукция животноводства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</si>
  <si>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</si>
  <si>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</si>
  <si>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</si>
  <si>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</si>
  <si>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Индекс физического объема работ, выполненных по виду деятельности "Строительство"</t>
  </si>
  <si>
    <t>Индекс-дефлятор по виду деятельности "Строительство"</t>
  </si>
  <si>
    <t>% г/г</t>
  </si>
  <si>
    <t>Ввод в действие жилых домов</t>
  </si>
  <si>
    <t>Торговля и услуги населению</t>
  </si>
  <si>
    <t>Индекс потребительских цен на товары и услуги, на конец года</t>
  </si>
  <si>
    <t>% к декабрю
предыдущего года</t>
  </si>
  <si>
    <t>7.1</t>
  </si>
  <si>
    <t>7.2</t>
  </si>
  <si>
    <t>7.3</t>
  </si>
  <si>
    <t>7.4</t>
  </si>
  <si>
    <t>7.5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</si>
  <si>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</si>
  <si>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</si>
  <si>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</si>
  <si>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</si>
  <si>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</si>
  <si>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</si>
  <si>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</si>
  <si>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Инвестиции</t>
  </si>
  <si>
    <t>Индекс-дефлятор инвестиций в основной капитал</t>
  </si>
  <si>
    <t>%</t>
  </si>
  <si>
    <t>Собственные средства</t>
  </si>
  <si>
    <t>Привлеченные средства, из них: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</si>
  <si>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</si>
  <si>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</si>
  <si>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</si>
  <si>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</si>
  <si>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</si>
  <si>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и неналоговые доходы, всего</t>
  </si>
  <si>
    <t>налог на доходы физических лиц</t>
  </si>
  <si>
    <t>акцизы</t>
  </si>
  <si>
    <t>налог на имущество физических лиц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</si>
  <si>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</si>
  <si>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</si>
  <si>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</si>
  <si>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</si>
  <si>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</si>
  <si>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</si>
  <si>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</si>
  <si>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</si>
  <si>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</si>
  <si>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</si>
  <si>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</si>
  <si>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</si>
  <si>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</si>
  <si>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</si>
  <si>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</si>
  <si>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</si>
  <si>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Денежные доходы населения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</si>
  <si>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</si>
  <si>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</si>
  <si>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</si>
  <si>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</si>
  <si>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</si>
  <si>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</si>
  <si>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Реальная заработная плата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</si>
  <si>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</si>
  <si>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</si>
  <si>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</si>
  <si>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млн руб.</t>
  </si>
  <si>
    <t>млн рублей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</si>
  <si>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</si>
  <si>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</si>
  <si>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</si>
  <si>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</si>
  <si>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базовый</t>
  </si>
  <si>
    <t>Основные показатели прогноза социально-экономического развития на среднесрочный период</t>
  </si>
  <si>
    <t>отчет</t>
  </si>
  <si>
    <t>1</t>
  </si>
  <si>
    <t>2</t>
  </si>
  <si>
    <t>5</t>
  </si>
  <si>
    <t>6</t>
  </si>
  <si>
    <t>7</t>
  </si>
  <si>
    <t>8</t>
  </si>
  <si>
    <t>9</t>
  </si>
  <si>
    <t>10</t>
  </si>
  <si>
    <t xml:space="preserve"> по видам экономической деятельности</t>
  </si>
  <si>
    <t>Численность занятых в экономике</t>
  </si>
  <si>
    <t>Бюджет муниципального образования (муниципальный район; городской округ)</t>
  </si>
  <si>
    <t>Доходы бюджета муниципального образования</t>
  </si>
  <si>
    <t>Налоговые доходы бюджета муниципального образования всего, в том числе:</t>
  </si>
  <si>
    <t>налоги на совокупный доход</t>
  </si>
  <si>
    <t>субсидии из  бюджета субъекта РФ</t>
  </si>
  <si>
    <t>субвенции из  бюджета субъекта РФ</t>
  </si>
  <si>
    <t>дотации из бюджета субъекта РФ, в том числе:</t>
  </si>
  <si>
    <t>Расходы бюджета муниципального образования всего, в том числе по направлениям:</t>
  </si>
  <si>
    <t>Дефицит(-), профицит(+)  бюджета муниципального образования, млн рублей</t>
  </si>
  <si>
    <t xml:space="preserve">Индекс производства </t>
  </si>
  <si>
    <t>2.1.</t>
  </si>
  <si>
    <t>2.2.</t>
  </si>
  <si>
    <t>2.3.</t>
  </si>
  <si>
    <t>2.3.1.</t>
  </si>
  <si>
    <t>2.4.</t>
  </si>
  <si>
    <t>2.4.1.</t>
  </si>
  <si>
    <t>2.5.</t>
  </si>
  <si>
    <t>2.5.1.</t>
  </si>
  <si>
    <t>3.</t>
  </si>
  <si>
    <t>3.1.</t>
  </si>
  <si>
    <t>3.2.</t>
  </si>
  <si>
    <t>3.5.</t>
  </si>
  <si>
    <t>3.6.</t>
  </si>
  <si>
    <t>4.</t>
  </si>
  <si>
    <t>6.1.</t>
  </si>
  <si>
    <t>6.2.</t>
  </si>
  <si>
    <t>8.3.1</t>
  </si>
  <si>
    <t>8.3.3</t>
  </si>
  <si>
    <t>8.3.4</t>
  </si>
  <si>
    <t>8.3.5</t>
  </si>
  <si>
    <t>8.4</t>
  </si>
  <si>
    <t>8.5</t>
  </si>
  <si>
    <t>8.5.1</t>
  </si>
  <si>
    <t>8.5.2</t>
  </si>
  <si>
    <t>8.5.3</t>
  </si>
  <si>
    <t>8.6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</si>
  <si>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</si>
  <si>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</si>
  <si>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</si>
  <si>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</si>
  <si>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</si>
  <si>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</si>
  <si>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</si>
  <si>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</si>
  <si>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</si>
  <si>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</si>
  <si>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</si>
  <si>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8.6.12</t>
  </si>
  <si>
    <t>8.6.13</t>
  </si>
  <si>
    <t>8.7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</si>
  <si>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</si>
  <si>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</si>
  <si>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</si>
  <si>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</si>
  <si>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</si>
  <si>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</si>
  <si>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</si>
  <si>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</si>
  <si>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</si>
  <si>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</si>
  <si>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</si>
  <si>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9.3.</t>
  </si>
  <si>
    <t>Среднедушевые денежные доходы</t>
  </si>
  <si>
    <t>Реальные денежные доходы населения</t>
  </si>
  <si>
    <t xml:space="preserve"> человек</t>
  </si>
  <si>
    <t>прочие налоговые доходы</t>
  </si>
  <si>
    <t>8.3.2</t>
  </si>
  <si>
    <t>8.3.6</t>
  </si>
  <si>
    <t>8.5.4</t>
  </si>
  <si>
    <t>муниципального образования городской округ Югорск</t>
  </si>
  <si>
    <t>Продукция сельского хозяйства (без учета населения)</t>
  </si>
  <si>
    <t>Объем отгруженных товаров собственного производства, выполненных работ и услуг собственными силами (по крупным и средним предприятиям)</t>
  </si>
  <si>
    <t>7.5.1</t>
  </si>
  <si>
    <t>7.5.2</t>
  </si>
  <si>
    <t>7.5.3</t>
  </si>
  <si>
    <t>консерватив-
ный</t>
  </si>
  <si>
    <t xml:space="preserve">Индекс физического объема инвестиций в основной капитал </t>
  </si>
  <si>
    <t>Инвестиции в основной капитал (без субъектов малого предпринимательства)</t>
  </si>
  <si>
    <t xml:space="preserve">Инвестиции в основной капитал по источникам финансирования </t>
  </si>
  <si>
    <t>кредиты банков</t>
  </si>
  <si>
    <t>7.5.2.1</t>
  </si>
  <si>
    <t>7.5.2.2</t>
  </si>
  <si>
    <t>7.5.2.3</t>
  </si>
  <si>
    <t>дотации на поддержку мер по обеспечению сбалансированности бюджетов</t>
  </si>
  <si>
    <t>число родившихся на 1000 человек населения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</si>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</sst>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"/>
    <numFmt numFmtId="180" formatCode="0.000"/>
    <numFmt numFmtId="181" formatCode="0.000000"/>
    <numFmt numFmtId="182" formatCode="0.00000"/>
    <numFmt numFmtId="183" formatCode="0.0000000"/>
  </numFmts>
  <fonts count="5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178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 applyProtection="1">
      <alignment horizontal="center"/>
      <protection locked="0"/>
    </xf>
    <xf numFmtId="178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177" fontId="1" fillId="35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77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3" sqref="B13"/>
    </sheetView>
  </sheetViews>
  <sheetFormatPr defaultColWidth="9.125" defaultRowHeight="12.75"/>
  <cols>
    <col min="1" max="1" width="7.25390625" style="13" bestFit="1" customWidth="1"/>
    <col min="2" max="2" width="35.50390625" style="14" customWidth="1"/>
    <col min="3" max="3" width="14.00390625" style="14" customWidth="1"/>
    <col min="4" max="4" width="7.125" style="14" customWidth="1"/>
    <col min="5" max="5" width="7.625" style="14" customWidth="1"/>
    <col min="6" max="6" width="9.50390625" style="14" customWidth="1"/>
    <col min="7" max="7" width="10.50390625" style="14" customWidth="1"/>
    <col min="8" max="8" width="9.625" style="14" customWidth="1"/>
    <col min="9" max="9" width="10.25390625" style="14" customWidth="1"/>
    <col min="10" max="10" width="8.125" style="14" customWidth="1"/>
    <col min="11" max="11" width="11.00390625" style="14" customWidth="1"/>
    <col min="12" max="12" width="8.125" style="14" customWidth="1"/>
    <col min="13" max="16384" width="9.125" style="14" customWidth="1"/>
  </cols>
  <sheetData>
    <row r="1" spans="1:12" s="11" customFormat="1" ht="13.5" customHeight="1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2" customFormat="1" ht="12" customHeight="1">
      <c r="A2" s="69" t="s">
        <v>189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5" customFormat="1" ht="8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8" customFormat="1" ht="27" customHeight="1">
      <c r="A4" s="16"/>
      <c r="B4" s="17"/>
      <c r="C4" s="62" t="s">
        <v>1</v>
      </c>
      <c r="D4" s="1" t="s">
        <v>109</v>
      </c>
      <c r="E4" s="1" t="s">
        <v>109</v>
      </c>
      <c r="F4" s="1" t="s">
        <v>2</v>
      </c>
      <c r="G4" s="70" t="s">
        <v>5</v>
      </c>
      <c r="H4" s="70"/>
      <c r="I4" s="70"/>
      <c r="J4" s="70"/>
      <c r="K4" s="70"/>
      <c r="L4" s="70"/>
    </row>
    <row r="5" spans="1:12" s="21" customFormat="1" ht="14.25" customHeight="1">
      <c r="A5" s="19"/>
      <c r="B5" s="20" t="s">
        <v>0</v>
      </c>
      <c r="C5" s="71"/>
      <c r="D5" s="62">
        <v>2020</v>
      </c>
      <c r="E5" s="62">
        <v>2021</v>
      </c>
      <c r="F5" s="62">
        <v>2022</v>
      </c>
      <c r="G5" s="70">
        <v>2023</v>
      </c>
      <c r="H5" s="70"/>
      <c r="I5" s="70">
        <v>2024</v>
      </c>
      <c r="J5" s="70"/>
      <c r="K5" s="70">
        <v>2025</v>
      </c>
      <c r="L5" s="70"/>
    </row>
    <row r="6" spans="1:12" s="21" customFormat="1" ht="21" customHeight="1">
      <c r="A6" s="19"/>
      <c r="B6" s="20"/>
      <c r="C6" s="71"/>
      <c r="D6" s="63"/>
      <c r="E6" s="63"/>
      <c r="F6" s="63"/>
      <c r="G6" s="22" t="s">
        <v>195</v>
      </c>
      <c r="H6" s="22" t="s">
        <v>107</v>
      </c>
      <c r="I6" s="22" t="s">
        <v>195</v>
      </c>
      <c r="J6" s="22" t="s">
        <v>107</v>
      </c>
      <c r="K6" s="22" t="s">
        <v>195</v>
      </c>
      <c r="L6" s="22" t="s">
        <v>107</v>
      </c>
    </row>
    <row r="7" spans="1:12" s="21" customFormat="1" ht="12" customHeight="1">
      <c r="A7" s="23"/>
      <c r="B7" s="24"/>
      <c r="C7" s="24"/>
      <c r="D7" s="64"/>
      <c r="E7" s="64"/>
      <c r="F7" s="64"/>
      <c r="G7" s="22" t="s">
        <v>3</v>
      </c>
      <c r="H7" s="22" t="s">
        <v>4</v>
      </c>
      <c r="I7" s="22" t="s">
        <v>3</v>
      </c>
      <c r="J7" s="22" t="s">
        <v>4</v>
      </c>
      <c r="K7" s="22" t="s">
        <v>3</v>
      </c>
      <c r="L7" s="22" t="s">
        <v>4</v>
      </c>
    </row>
    <row r="8" spans="1:12" s="21" customFormat="1" ht="12" customHeight="1">
      <c r="A8" s="25" t="s">
        <v>110</v>
      </c>
      <c r="B8" s="8" t="s">
        <v>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21" customFormat="1" ht="25.5">
      <c r="A9" s="26" t="s">
        <v>7</v>
      </c>
      <c r="B9" s="2" t="s">
        <v>8</v>
      </c>
      <c r="C9" s="22" t="s">
        <v>23</v>
      </c>
      <c r="D9" s="41">
        <v>38.3</v>
      </c>
      <c r="E9" s="45">
        <v>38.7</v>
      </c>
      <c r="F9" s="46">
        <v>39</v>
      </c>
      <c r="G9" s="47">
        <v>39.36</v>
      </c>
      <c r="H9" s="45">
        <v>39.4</v>
      </c>
      <c r="I9" s="45">
        <v>39.68</v>
      </c>
      <c r="J9" s="45">
        <v>39.7</v>
      </c>
      <c r="K9" s="46">
        <v>40</v>
      </c>
      <c r="L9" s="45">
        <v>40.1</v>
      </c>
    </row>
    <row r="10" spans="1:12" s="21" customFormat="1" ht="12.75">
      <c r="A10" s="26" t="s">
        <v>9</v>
      </c>
      <c r="B10" s="2" t="s">
        <v>10</v>
      </c>
      <c r="C10" s="22" t="s">
        <v>23</v>
      </c>
      <c r="D10" s="60">
        <v>38</v>
      </c>
      <c r="E10" s="49">
        <v>38.5</v>
      </c>
      <c r="F10" s="50">
        <v>38.9</v>
      </c>
      <c r="G10" s="50">
        <v>39.2</v>
      </c>
      <c r="H10" s="50">
        <v>39.2</v>
      </c>
      <c r="I10" s="50">
        <v>39.5</v>
      </c>
      <c r="J10" s="50">
        <v>39.53</v>
      </c>
      <c r="K10" s="50">
        <v>39.84</v>
      </c>
      <c r="L10" s="50">
        <v>39.87</v>
      </c>
    </row>
    <row r="11" spans="1:12" s="21" customFormat="1" ht="27" customHeight="1">
      <c r="A11" s="26" t="s">
        <v>11</v>
      </c>
      <c r="B11" s="2" t="s">
        <v>205</v>
      </c>
      <c r="C11" s="22" t="s">
        <v>23</v>
      </c>
      <c r="D11" s="48">
        <v>24.3</v>
      </c>
      <c r="E11" s="50">
        <v>24.6</v>
      </c>
      <c r="F11" s="50">
        <v>24.8</v>
      </c>
      <c r="G11" s="49">
        <v>25</v>
      </c>
      <c r="H11" s="49">
        <v>25</v>
      </c>
      <c r="I11" s="50">
        <v>25.1</v>
      </c>
      <c r="J11" s="50">
        <v>25.18</v>
      </c>
      <c r="K11" s="50">
        <v>25.26</v>
      </c>
      <c r="L11" s="50">
        <v>25.36</v>
      </c>
    </row>
    <row r="12" spans="1:12" s="27" customFormat="1" ht="39">
      <c r="A12" s="26" t="s">
        <v>12</v>
      </c>
      <c r="B12" s="2" t="s">
        <v>206</v>
      </c>
      <c r="C12" s="22" t="s">
        <v>23</v>
      </c>
      <c r="D12" s="48">
        <v>4.8</v>
      </c>
      <c r="E12" s="50">
        <v>5.2</v>
      </c>
      <c r="F12" s="50">
        <v>5.25</v>
      </c>
      <c r="G12" s="50">
        <v>5.3</v>
      </c>
      <c r="H12" s="50">
        <v>5.33</v>
      </c>
      <c r="I12" s="50">
        <v>5.45</v>
      </c>
      <c r="J12" s="50">
        <v>5.49</v>
      </c>
      <c r="K12" s="50">
        <v>5.59</v>
      </c>
      <c r="L12" s="50">
        <v>5.63</v>
      </c>
    </row>
    <row r="13" spans="1:12" s="21" customFormat="1" ht="34.5">
      <c r="A13" s="26" t="s">
        <v>13</v>
      </c>
      <c r="B13" s="2" t="s">
        <v>15</v>
      </c>
      <c r="C13" s="22" t="s">
        <v>204</v>
      </c>
      <c r="D13" s="48">
        <v>10.7</v>
      </c>
      <c r="E13" s="50">
        <v>9.4</v>
      </c>
      <c r="F13" s="50">
        <v>9.7</v>
      </c>
      <c r="G13" s="50">
        <v>9.4</v>
      </c>
      <c r="H13" s="50">
        <v>9.9</v>
      </c>
      <c r="I13" s="50">
        <v>9.8</v>
      </c>
      <c r="J13" s="50">
        <v>10.1</v>
      </c>
      <c r="K13" s="50">
        <v>9.9</v>
      </c>
      <c r="L13" s="50">
        <v>10.2</v>
      </c>
    </row>
    <row r="14" spans="1:12" s="21" customFormat="1" ht="33.75" customHeight="1">
      <c r="A14" s="26" t="s">
        <v>14</v>
      </c>
      <c r="B14" s="2" t="s">
        <v>18</v>
      </c>
      <c r="C14" s="22" t="s">
        <v>24</v>
      </c>
      <c r="D14" s="48">
        <v>7.4</v>
      </c>
      <c r="E14" s="50">
        <v>9.2</v>
      </c>
      <c r="F14" s="50">
        <v>8.7</v>
      </c>
      <c r="G14" s="50">
        <v>7.1</v>
      </c>
      <c r="H14" s="50">
        <v>6.9</v>
      </c>
      <c r="I14" s="50">
        <v>7.1</v>
      </c>
      <c r="J14" s="49">
        <v>7</v>
      </c>
      <c r="K14" s="50">
        <v>7.1</v>
      </c>
      <c r="L14" s="49">
        <v>7</v>
      </c>
    </row>
    <row r="15" spans="1:12" s="21" customFormat="1" ht="25.5">
      <c r="A15" s="26" t="s">
        <v>16</v>
      </c>
      <c r="B15" s="2" t="s">
        <v>19</v>
      </c>
      <c r="C15" s="22" t="s">
        <v>25</v>
      </c>
      <c r="D15" s="48">
        <v>3.3</v>
      </c>
      <c r="E15" s="50">
        <v>0.2</v>
      </c>
      <c r="F15" s="49">
        <v>1</v>
      </c>
      <c r="G15" s="50">
        <v>2.3</v>
      </c>
      <c r="H15" s="49">
        <v>3</v>
      </c>
      <c r="I15" s="49">
        <v>2.7</v>
      </c>
      <c r="J15" s="49">
        <v>3.1</v>
      </c>
      <c r="K15" s="50">
        <v>2.7</v>
      </c>
      <c r="L15" s="50">
        <v>3.2</v>
      </c>
    </row>
    <row r="16" spans="1:12" s="21" customFormat="1" ht="12.75">
      <c r="A16" s="26" t="s">
        <v>17</v>
      </c>
      <c r="B16" s="2" t="s">
        <v>20</v>
      </c>
      <c r="C16" s="22" t="s">
        <v>23</v>
      </c>
      <c r="D16" s="50">
        <v>0.459</v>
      </c>
      <c r="E16" s="50">
        <v>0.312</v>
      </c>
      <c r="F16" s="50">
        <v>0.287</v>
      </c>
      <c r="G16" s="51">
        <v>0.24</v>
      </c>
      <c r="H16" s="50">
        <v>0.216</v>
      </c>
      <c r="I16" s="50">
        <v>0.215</v>
      </c>
      <c r="J16" s="50">
        <v>0.217</v>
      </c>
      <c r="K16" s="50">
        <v>0.26</v>
      </c>
      <c r="L16" s="50">
        <v>0.237</v>
      </c>
    </row>
    <row r="17" spans="1:12" s="21" customFormat="1" ht="12.75">
      <c r="A17" s="25" t="s">
        <v>111</v>
      </c>
      <c r="B17" s="8" t="s">
        <v>21</v>
      </c>
      <c r="C17" s="34"/>
      <c r="D17" s="4"/>
      <c r="E17" s="4"/>
      <c r="F17" s="4"/>
      <c r="G17" s="4"/>
      <c r="H17" s="4"/>
      <c r="I17" s="4"/>
      <c r="J17" s="4"/>
      <c r="K17" s="4"/>
      <c r="L17" s="4"/>
    </row>
    <row r="18" spans="1:12" s="21" customFormat="1" ht="51.75">
      <c r="A18" s="26" t="s">
        <v>130</v>
      </c>
      <c r="B18" s="2" t="s">
        <v>191</v>
      </c>
      <c r="C18" s="22" t="s">
        <v>101</v>
      </c>
      <c r="D18" s="28">
        <f>D21+D23+D25</f>
        <v>1220.6</v>
      </c>
      <c r="E18" s="28">
        <f aca="true" t="shared" si="0" ref="E18:L18">E21+E23+E25</f>
        <v>1608.7</v>
      </c>
      <c r="F18" s="28">
        <f t="shared" si="0"/>
        <v>1622.4142520000003</v>
      </c>
      <c r="G18" s="28">
        <f t="shared" si="0"/>
        <v>1689.8853600529599</v>
      </c>
      <c r="H18" s="28">
        <f t="shared" si="0"/>
        <v>1699.3506733588924</v>
      </c>
      <c r="I18" s="28">
        <f t="shared" si="0"/>
        <v>1771.0282857244142</v>
      </c>
      <c r="J18" s="28">
        <f t="shared" si="0"/>
        <v>1786.2233239962006</v>
      </c>
      <c r="K18" s="28">
        <f t="shared" si="0"/>
        <v>1860.0026505775654</v>
      </c>
      <c r="L18" s="28">
        <f t="shared" si="0"/>
        <v>1879.5126343107402</v>
      </c>
    </row>
    <row r="19" spans="1:12" s="21" customFormat="1" ht="45" customHeight="1">
      <c r="A19" s="26" t="s">
        <v>131</v>
      </c>
      <c r="B19" s="2" t="s">
        <v>22</v>
      </c>
      <c r="C19" s="22" t="s">
        <v>26</v>
      </c>
      <c r="D19" s="1">
        <v>93.7</v>
      </c>
      <c r="E19" s="1">
        <v>126.6</v>
      </c>
      <c r="F19" s="1">
        <v>97.1</v>
      </c>
      <c r="G19" s="1">
        <v>100.1</v>
      </c>
      <c r="H19" s="1">
        <v>100.7</v>
      </c>
      <c r="I19" s="1">
        <v>100.5</v>
      </c>
      <c r="J19" s="1">
        <v>100.8</v>
      </c>
      <c r="K19" s="1">
        <v>100.7</v>
      </c>
      <c r="L19" s="28">
        <v>100.9</v>
      </c>
    </row>
    <row r="20" spans="1:12" s="21" customFormat="1" ht="12.75" customHeight="1">
      <c r="A20" s="26"/>
      <c r="B20" s="3" t="s">
        <v>118</v>
      </c>
      <c r="C20" s="22"/>
      <c r="D20" s="1"/>
      <c r="E20" s="1"/>
      <c r="F20" s="1"/>
      <c r="G20" s="1"/>
      <c r="H20" s="1"/>
      <c r="I20" s="1"/>
      <c r="J20" s="1"/>
      <c r="K20" s="1"/>
      <c r="L20" s="1"/>
    </row>
    <row r="21" spans="1:12" s="21" customFormat="1" ht="22.5" customHeight="1">
      <c r="A21" s="26" t="s">
        <v>132</v>
      </c>
      <c r="B21" s="3" t="s">
        <v>28</v>
      </c>
      <c r="C21" s="22" t="s">
        <v>101</v>
      </c>
      <c r="D21" s="28">
        <v>729</v>
      </c>
      <c r="E21" s="28">
        <v>1056</v>
      </c>
      <c r="F21" s="28">
        <v>1071.5752360000001</v>
      </c>
      <c r="G21" s="28">
        <v>1115.85110466928</v>
      </c>
      <c r="H21" s="28">
        <v>1123.172129210412</v>
      </c>
      <c r="I21" s="28">
        <v>1169.4473993324248</v>
      </c>
      <c r="J21" s="28">
        <v>1179.5523959956433</v>
      </c>
      <c r="K21" s="28">
        <v>1228.9029338252144</v>
      </c>
      <c r="L21" s="28">
        <v>1240.078538678553</v>
      </c>
    </row>
    <row r="22" spans="1:12" s="21" customFormat="1" ht="45.75" customHeight="1">
      <c r="A22" s="26" t="s">
        <v>133</v>
      </c>
      <c r="B22" s="2" t="s">
        <v>129</v>
      </c>
      <c r="C22" s="22" t="s">
        <v>26</v>
      </c>
      <c r="D22" s="1">
        <v>97.9</v>
      </c>
      <c r="E22" s="28">
        <v>139</v>
      </c>
      <c r="F22" s="1">
        <v>97.7</v>
      </c>
      <c r="G22" s="1">
        <v>100.1</v>
      </c>
      <c r="H22" s="1">
        <v>100.7</v>
      </c>
      <c r="I22" s="1">
        <v>100.4</v>
      </c>
      <c r="J22" s="1">
        <v>100.6</v>
      </c>
      <c r="K22" s="1">
        <v>100.6</v>
      </c>
      <c r="L22" s="1">
        <v>100.7</v>
      </c>
    </row>
    <row r="23" spans="1:12" s="21" customFormat="1" ht="37.5" customHeight="1">
      <c r="A23" s="26" t="s">
        <v>134</v>
      </c>
      <c r="B23" s="3" t="s">
        <v>27</v>
      </c>
      <c r="C23" s="22" t="s">
        <v>101</v>
      </c>
      <c r="D23" s="28">
        <v>353.1</v>
      </c>
      <c r="E23" s="1">
        <v>413.4</v>
      </c>
      <c r="F23" s="28">
        <v>409.299072</v>
      </c>
      <c r="G23" s="28">
        <v>426.09670591488</v>
      </c>
      <c r="H23" s="28">
        <v>427.7993900544001</v>
      </c>
      <c r="I23" s="28">
        <v>447.57197989298993</v>
      </c>
      <c r="J23" s="28">
        <v>451.5850361414247</v>
      </c>
      <c r="K23" s="28">
        <v>470.1296076795966</v>
      </c>
      <c r="L23" s="28">
        <v>476.693164150888</v>
      </c>
    </row>
    <row r="24" spans="1:12" s="21" customFormat="1" ht="22.5" customHeight="1">
      <c r="A24" s="26" t="s">
        <v>135</v>
      </c>
      <c r="B24" s="2" t="s">
        <v>129</v>
      </c>
      <c r="C24" s="22" t="s">
        <v>26</v>
      </c>
      <c r="D24" s="1">
        <v>85.7</v>
      </c>
      <c r="E24" s="1">
        <v>112.6</v>
      </c>
      <c r="F24" s="28">
        <v>95.2</v>
      </c>
      <c r="G24" s="1">
        <v>100.1</v>
      </c>
      <c r="H24" s="1">
        <v>100.5</v>
      </c>
      <c r="I24" s="28">
        <v>101</v>
      </c>
      <c r="J24" s="1">
        <v>101.5</v>
      </c>
      <c r="K24" s="28">
        <v>101</v>
      </c>
      <c r="L24" s="1">
        <v>101.5</v>
      </c>
    </row>
    <row r="25" spans="1:12" s="21" customFormat="1" ht="50.25" customHeight="1">
      <c r="A25" s="26" t="s">
        <v>136</v>
      </c>
      <c r="B25" s="3" t="s">
        <v>29</v>
      </c>
      <c r="C25" s="22" t="s">
        <v>101</v>
      </c>
      <c r="D25" s="1">
        <v>138.5</v>
      </c>
      <c r="E25" s="1">
        <v>139.3</v>
      </c>
      <c r="F25" s="28">
        <v>141.53994400000002</v>
      </c>
      <c r="G25" s="28">
        <v>147.9375494688</v>
      </c>
      <c r="H25" s="28">
        <v>148.37915409408004</v>
      </c>
      <c r="I25" s="28">
        <v>154.00890649899955</v>
      </c>
      <c r="J25" s="28">
        <v>155.08589185913243</v>
      </c>
      <c r="K25" s="28">
        <v>160.97010907275435</v>
      </c>
      <c r="L25" s="28">
        <v>162.7409314812992</v>
      </c>
    </row>
    <row r="26" spans="1:12" s="21" customFormat="1" ht="49.5" customHeight="1">
      <c r="A26" s="26" t="s">
        <v>137</v>
      </c>
      <c r="B26" s="2" t="s">
        <v>129</v>
      </c>
      <c r="C26" s="22" t="s">
        <v>26</v>
      </c>
      <c r="D26" s="1">
        <v>95.1</v>
      </c>
      <c r="E26" s="1">
        <v>96.9</v>
      </c>
      <c r="F26" s="1">
        <v>97.7</v>
      </c>
      <c r="G26" s="1">
        <v>100.5</v>
      </c>
      <c r="H26" s="1">
        <v>100.8</v>
      </c>
      <c r="I26" s="1">
        <v>100.1</v>
      </c>
      <c r="J26" s="1">
        <v>100.5</v>
      </c>
      <c r="K26" s="1">
        <v>100.5</v>
      </c>
      <c r="L26" s="1">
        <v>100.9</v>
      </c>
    </row>
    <row r="27" spans="1:12" s="21" customFormat="1" ht="12" customHeight="1">
      <c r="A27" s="25" t="s">
        <v>138</v>
      </c>
      <c r="B27" s="8" t="s">
        <v>30</v>
      </c>
      <c r="C27" s="34"/>
      <c r="D27" s="4"/>
      <c r="E27" s="4"/>
      <c r="F27" s="4"/>
      <c r="G27" s="4"/>
      <c r="H27" s="4"/>
      <c r="I27" s="4"/>
      <c r="J27" s="4"/>
      <c r="K27" s="4"/>
      <c r="L27" s="4"/>
    </row>
    <row r="28" spans="1:12" s="21" customFormat="1" ht="25.5">
      <c r="A28" s="26" t="s">
        <v>139</v>
      </c>
      <c r="B28" s="2" t="s">
        <v>190</v>
      </c>
      <c r="C28" s="22" t="s">
        <v>101</v>
      </c>
      <c r="D28" s="1">
        <v>422.1</v>
      </c>
      <c r="E28" s="1">
        <v>338.2</v>
      </c>
      <c r="F28" s="28">
        <v>51</v>
      </c>
      <c r="G28" s="28">
        <v>52.0251</v>
      </c>
      <c r="H28" s="28">
        <v>82.39968</v>
      </c>
      <c r="I28" s="28">
        <v>53.123349861</v>
      </c>
      <c r="J28" s="28">
        <v>85.64408500032</v>
      </c>
      <c r="K28" s="28">
        <v>54.29849148327517</v>
      </c>
      <c r="L28" s="28">
        <v>89.01623520312262</v>
      </c>
    </row>
    <row r="29" spans="1:12" s="21" customFormat="1" ht="47.25" customHeight="1">
      <c r="A29" s="26" t="s">
        <v>140</v>
      </c>
      <c r="B29" s="2" t="s">
        <v>33</v>
      </c>
      <c r="C29" s="22" t="s">
        <v>26</v>
      </c>
      <c r="D29" s="1">
        <v>99.5</v>
      </c>
      <c r="E29" s="1">
        <v>78.2</v>
      </c>
      <c r="F29" s="28">
        <v>12.4</v>
      </c>
      <c r="G29" s="28">
        <v>101</v>
      </c>
      <c r="H29" s="28">
        <v>158.4</v>
      </c>
      <c r="I29" s="1">
        <v>101</v>
      </c>
      <c r="J29" s="1">
        <v>101.7</v>
      </c>
      <c r="K29" s="1">
        <v>101.1</v>
      </c>
      <c r="L29" s="1">
        <v>101.7</v>
      </c>
    </row>
    <row r="30" spans="1:12" s="21" customFormat="1" ht="48.75" customHeight="1">
      <c r="A30" s="26" t="s">
        <v>141</v>
      </c>
      <c r="B30" s="2" t="s">
        <v>36</v>
      </c>
      <c r="C30" s="22" t="s">
        <v>101</v>
      </c>
      <c r="D30" s="1">
        <v>422.1</v>
      </c>
      <c r="E30" s="1">
        <v>338.2</v>
      </c>
      <c r="F30" s="28">
        <v>51</v>
      </c>
      <c r="G30" s="28">
        <v>52.0251</v>
      </c>
      <c r="H30" s="28">
        <v>82.39968</v>
      </c>
      <c r="I30" s="28">
        <v>53.123349861</v>
      </c>
      <c r="J30" s="28">
        <v>85.64408500032</v>
      </c>
      <c r="K30" s="28">
        <v>54.29849148327517</v>
      </c>
      <c r="L30" s="28">
        <v>89.01623520312262</v>
      </c>
    </row>
    <row r="31" spans="1:12" s="21" customFormat="1" ht="48.75" customHeight="1">
      <c r="A31" s="26" t="s">
        <v>142</v>
      </c>
      <c r="B31" s="2" t="s">
        <v>37</v>
      </c>
      <c r="C31" s="22" t="s">
        <v>26</v>
      </c>
      <c r="D31" s="1">
        <v>99.5</v>
      </c>
      <c r="E31" s="1">
        <v>78.2</v>
      </c>
      <c r="F31" s="28">
        <v>12.4</v>
      </c>
      <c r="G31" s="28">
        <v>101</v>
      </c>
      <c r="H31" s="28">
        <v>158.4</v>
      </c>
      <c r="I31" s="1">
        <v>101</v>
      </c>
      <c r="J31" s="1">
        <v>101.7</v>
      </c>
      <c r="K31" s="1">
        <v>101.1</v>
      </c>
      <c r="L31" s="1">
        <v>101.7</v>
      </c>
    </row>
    <row r="32" spans="1:12" s="21" customFormat="1" ht="12.75">
      <c r="A32" s="25" t="s">
        <v>143</v>
      </c>
      <c r="B32" s="8" t="s">
        <v>38</v>
      </c>
      <c r="C32" s="34"/>
      <c r="D32" s="4"/>
      <c r="E32" s="4"/>
      <c r="F32" s="4"/>
      <c r="G32" s="4"/>
      <c r="H32" s="4"/>
      <c r="I32" s="4"/>
      <c r="J32" s="4"/>
      <c r="K32" s="4"/>
      <c r="L32" s="4"/>
    </row>
    <row r="33" spans="1:12" s="21" customFormat="1" ht="40.5" customHeight="1">
      <c r="A33" s="26" t="s">
        <v>31</v>
      </c>
      <c r="B33" s="2" t="s">
        <v>40</v>
      </c>
      <c r="C33" s="22" t="s">
        <v>103</v>
      </c>
      <c r="D33" s="5">
        <v>405.2</v>
      </c>
      <c r="E33" s="6">
        <v>135.1</v>
      </c>
      <c r="F33" s="6">
        <f>SUM(E33*F34*F35/10000)</f>
        <v>28.154840000000004</v>
      </c>
      <c r="G33" s="6">
        <f>SUM(F33*G34*G35/10000)</f>
        <v>20.536140296000003</v>
      </c>
      <c r="H33" s="6">
        <f>SUM(F33*H34*H35/10000)</f>
        <v>21.163430131200005</v>
      </c>
      <c r="I33" s="6">
        <f>SUM(G33*I34*I35/10000)</f>
        <v>21.441455504808868</v>
      </c>
      <c r="J33" s="6">
        <f>SUM(H33*J34*J35/10000)</f>
        <v>22.226363409539523</v>
      </c>
      <c r="K33" s="6">
        <f>SUM(I33*K34*K35/10000)</f>
        <v>22.36433863264685</v>
      </c>
      <c r="L33" s="6">
        <f>SUM(J33*L34*L35/10000)</f>
        <v>23.296229412257706</v>
      </c>
    </row>
    <row r="34" spans="1:12" s="21" customFormat="1" ht="43.5" customHeight="1">
      <c r="A34" s="26" t="s">
        <v>32</v>
      </c>
      <c r="B34" s="2" t="s">
        <v>41</v>
      </c>
      <c r="C34" s="22" t="s">
        <v>26</v>
      </c>
      <c r="D34" s="7">
        <v>103.4</v>
      </c>
      <c r="E34" s="6">
        <f>E33/D33/E35*10000</f>
        <v>32.18297270617113</v>
      </c>
      <c r="F34" s="6">
        <v>20</v>
      </c>
      <c r="G34" s="6">
        <v>70</v>
      </c>
      <c r="H34" s="6">
        <v>72</v>
      </c>
      <c r="I34" s="6">
        <v>100.2</v>
      </c>
      <c r="J34" s="6">
        <v>100.5</v>
      </c>
      <c r="K34" s="6">
        <v>100.1</v>
      </c>
      <c r="L34" s="6">
        <v>100.3</v>
      </c>
    </row>
    <row r="35" spans="1:12" s="21" customFormat="1" ht="34.5" customHeight="1">
      <c r="A35" s="26" t="s">
        <v>34</v>
      </c>
      <c r="B35" s="2" t="s">
        <v>42</v>
      </c>
      <c r="C35" s="22" t="s">
        <v>43</v>
      </c>
      <c r="D35" s="7">
        <v>103.8</v>
      </c>
      <c r="E35" s="6">
        <v>103.6</v>
      </c>
      <c r="F35" s="6">
        <v>104.2</v>
      </c>
      <c r="G35" s="6">
        <v>104.2</v>
      </c>
      <c r="H35" s="6">
        <v>104.4</v>
      </c>
      <c r="I35" s="6">
        <v>104.2</v>
      </c>
      <c r="J35" s="6">
        <v>104.5</v>
      </c>
      <c r="K35" s="6">
        <v>104.2</v>
      </c>
      <c r="L35" s="6">
        <v>104.5</v>
      </c>
    </row>
    <row r="36" spans="1:12" s="21" customFormat="1" ht="22.5">
      <c r="A36" s="26" t="s">
        <v>35</v>
      </c>
      <c r="B36" s="2" t="s">
        <v>44</v>
      </c>
      <c r="C36" s="22" t="s">
        <v>106</v>
      </c>
      <c r="D36" s="1">
        <v>32.7</v>
      </c>
      <c r="E36" s="1">
        <v>19.6</v>
      </c>
      <c r="F36" s="1">
        <v>25.2</v>
      </c>
      <c r="G36" s="1">
        <v>26.8</v>
      </c>
      <c r="H36" s="28">
        <v>30</v>
      </c>
      <c r="I36" s="1">
        <v>25.5</v>
      </c>
      <c r="J36" s="1">
        <v>28.5</v>
      </c>
      <c r="K36" s="28">
        <v>23</v>
      </c>
      <c r="L36" s="28">
        <v>26.5</v>
      </c>
    </row>
    <row r="37" spans="1:12" s="21" customFormat="1" ht="12.75">
      <c r="A37" s="25" t="s">
        <v>112</v>
      </c>
      <c r="B37" s="8" t="s">
        <v>45</v>
      </c>
      <c r="C37" s="34"/>
      <c r="D37" s="4"/>
      <c r="E37" s="4"/>
      <c r="F37" s="4"/>
      <c r="G37" s="4"/>
      <c r="H37" s="4"/>
      <c r="I37" s="4"/>
      <c r="J37" s="4"/>
      <c r="K37" s="4"/>
      <c r="L37" s="4"/>
    </row>
    <row r="38" spans="1:12" s="21" customFormat="1" ht="25.5">
      <c r="A38" s="26" t="s">
        <v>39</v>
      </c>
      <c r="B38" s="2" t="s">
        <v>46</v>
      </c>
      <c r="C38" s="22" t="s">
        <v>47</v>
      </c>
      <c r="D38" s="1">
        <v>103.9</v>
      </c>
      <c r="E38" s="1">
        <v>105.5</v>
      </c>
      <c r="F38" s="1">
        <v>112.5</v>
      </c>
      <c r="G38" s="1">
        <v>105.4</v>
      </c>
      <c r="H38" s="28">
        <v>106.1</v>
      </c>
      <c r="I38" s="28">
        <v>103.7</v>
      </c>
      <c r="J38" s="28">
        <v>104</v>
      </c>
      <c r="K38" s="28">
        <v>104</v>
      </c>
      <c r="L38" s="28">
        <v>104</v>
      </c>
    </row>
    <row r="39" spans="1:12" s="21" customFormat="1" ht="25.5">
      <c r="A39" s="25" t="s">
        <v>113</v>
      </c>
      <c r="B39" s="8" t="s">
        <v>53</v>
      </c>
      <c r="C39" s="34"/>
      <c r="D39" s="4"/>
      <c r="E39" s="4"/>
      <c r="F39" s="4"/>
      <c r="G39" s="4"/>
      <c r="H39" s="4"/>
      <c r="I39" s="4"/>
      <c r="J39" s="4"/>
      <c r="K39" s="4"/>
      <c r="L39" s="4"/>
    </row>
    <row r="40" spans="1:12" s="21" customFormat="1" ht="39">
      <c r="A40" s="26" t="s">
        <v>144</v>
      </c>
      <c r="B40" s="2" t="s">
        <v>55</v>
      </c>
      <c r="C40" s="22" t="s">
        <v>56</v>
      </c>
      <c r="D40" s="52">
        <v>353</v>
      </c>
      <c r="E40" s="52">
        <v>330</v>
      </c>
      <c r="F40" s="52">
        <v>335</v>
      </c>
      <c r="G40" s="52">
        <v>337</v>
      </c>
      <c r="H40" s="52">
        <v>340</v>
      </c>
      <c r="I40" s="52">
        <v>340</v>
      </c>
      <c r="J40" s="52">
        <v>343</v>
      </c>
      <c r="K40" s="52">
        <v>343</v>
      </c>
      <c r="L40" s="52">
        <v>346</v>
      </c>
    </row>
    <row r="41" spans="1:12" s="21" customFormat="1" ht="64.5">
      <c r="A41" s="26" t="s">
        <v>145</v>
      </c>
      <c r="B41" s="2" t="s">
        <v>58</v>
      </c>
      <c r="C41" s="35" t="s">
        <v>184</v>
      </c>
      <c r="D41" s="52">
        <v>1233</v>
      </c>
      <c r="E41" s="52">
        <v>1326</v>
      </c>
      <c r="F41" s="52">
        <v>1341</v>
      </c>
      <c r="G41" s="52">
        <v>1351</v>
      </c>
      <c r="H41" s="52">
        <v>1361</v>
      </c>
      <c r="I41" s="52">
        <v>1370</v>
      </c>
      <c r="J41" s="52">
        <v>1381</v>
      </c>
      <c r="K41" s="52">
        <v>1380</v>
      </c>
      <c r="L41" s="52">
        <v>1395</v>
      </c>
    </row>
    <row r="42" spans="1:12" s="21" customFormat="1" ht="10.5" customHeight="1">
      <c r="A42" s="25" t="s">
        <v>114</v>
      </c>
      <c r="B42" s="8" t="s">
        <v>60</v>
      </c>
      <c r="C42" s="34"/>
      <c r="D42" s="4"/>
      <c r="E42" s="4"/>
      <c r="F42" s="4"/>
      <c r="G42" s="4"/>
      <c r="H42" s="4"/>
      <c r="I42" s="4"/>
      <c r="J42" s="4"/>
      <c r="K42" s="4"/>
      <c r="L42" s="4"/>
    </row>
    <row r="43" spans="1:12" s="21" customFormat="1" ht="27" customHeight="1">
      <c r="A43" s="26" t="s">
        <v>48</v>
      </c>
      <c r="B43" s="2" t="s">
        <v>197</v>
      </c>
      <c r="C43" s="22" t="s">
        <v>102</v>
      </c>
      <c r="D43" s="1">
        <v>2651.2</v>
      </c>
      <c r="E43" s="1">
        <v>1721.1999999999998</v>
      </c>
      <c r="F43" s="28">
        <v>1753.014908</v>
      </c>
      <c r="G43" s="28">
        <v>3605</v>
      </c>
      <c r="H43" s="28">
        <v>3625.3</v>
      </c>
      <c r="I43" s="28">
        <v>3739.3</v>
      </c>
      <c r="J43" s="28">
        <v>3778.9</v>
      </c>
      <c r="K43" s="28">
        <v>3703.3</v>
      </c>
      <c r="L43" s="28">
        <v>3767.1</v>
      </c>
    </row>
    <row r="44" spans="1:12" s="21" customFormat="1" ht="44.25" customHeight="1">
      <c r="A44" s="26" t="s">
        <v>49</v>
      </c>
      <c r="B44" s="2" t="s">
        <v>196</v>
      </c>
      <c r="C44" s="22" t="s">
        <v>26</v>
      </c>
      <c r="D44" s="1">
        <v>65.6</v>
      </c>
      <c r="E44" s="1">
        <v>61.9</v>
      </c>
      <c r="F44" s="1">
        <v>91.4</v>
      </c>
      <c r="G44" s="28">
        <v>192</v>
      </c>
      <c r="H44" s="1">
        <v>193.1</v>
      </c>
      <c r="I44" s="1">
        <v>98.1</v>
      </c>
      <c r="J44" s="28">
        <v>99</v>
      </c>
      <c r="K44" s="1">
        <v>94.4</v>
      </c>
      <c r="L44" s="28">
        <v>95.1</v>
      </c>
    </row>
    <row r="45" spans="1:12" s="21" customFormat="1" ht="25.5">
      <c r="A45" s="26" t="s">
        <v>50</v>
      </c>
      <c r="B45" s="2" t="s">
        <v>61</v>
      </c>
      <c r="C45" s="22" t="s">
        <v>43</v>
      </c>
      <c r="D45" s="1">
        <v>105.6</v>
      </c>
      <c r="E45" s="1">
        <v>104.9</v>
      </c>
      <c r="F45" s="1">
        <v>111.4</v>
      </c>
      <c r="G45" s="1">
        <v>107.1</v>
      </c>
      <c r="H45" s="1">
        <v>106.8</v>
      </c>
      <c r="I45" s="1">
        <v>105.7</v>
      </c>
      <c r="J45" s="1">
        <v>105.3</v>
      </c>
      <c r="K45" s="1">
        <v>104.9</v>
      </c>
      <c r="L45" s="1">
        <v>104.8</v>
      </c>
    </row>
    <row r="46" spans="1:12" s="21" customFormat="1" ht="25.5">
      <c r="A46" s="26"/>
      <c r="B46" s="3" t="s">
        <v>198</v>
      </c>
      <c r="C46" s="22"/>
      <c r="D46" s="39"/>
      <c r="E46" s="39"/>
      <c r="F46" s="39"/>
      <c r="G46" s="39"/>
      <c r="H46" s="39"/>
      <c r="I46" s="39"/>
      <c r="J46" s="39"/>
      <c r="K46" s="39"/>
      <c r="L46" s="39"/>
    </row>
    <row r="47" spans="1:12" s="21" customFormat="1" ht="12.75">
      <c r="A47" s="26" t="s">
        <v>51</v>
      </c>
      <c r="B47" s="2" t="s">
        <v>63</v>
      </c>
      <c r="C47" s="22" t="s">
        <v>102</v>
      </c>
      <c r="D47" s="37">
        <v>1622.8</v>
      </c>
      <c r="E47" s="38">
        <v>1163.5</v>
      </c>
      <c r="F47" s="38">
        <v>1435.6</v>
      </c>
      <c r="G47" s="38">
        <v>3215.6</v>
      </c>
      <c r="H47" s="38">
        <v>3228.3</v>
      </c>
      <c r="I47" s="38">
        <v>3316.8</v>
      </c>
      <c r="J47" s="38">
        <v>3338.8</v>
      </c>
      <c r="K47" s="38">
        <v>3249.5</v>
      </c>
      <c r="L47" s="38">
        <v>3305.7</v>
      </c>
    </row>
    <row r="48" spans="1:12" s="21" customFormat="1" ht="12.75">
      <c r="A48" s="26" t="s">
        <v>52</v>
      </c>
      <c r="B48" s="2" t="s">
        <v>64</v>
      </c>
      <c r="C48" s="22" t="s">
        <v>102</v>
      </c>
      <c r="D48" s="39">
        <f>D49+D50+D54</f>
        <v>1028.4</v>
      </c>
      <c r="E48" s="39">
        <f aca="true" t="shared" si="1" ref="E48:L48">E49+E50+E54</f>
        <v>557.7</v>
      </c>
      <c r="F48" s="39">
        <f t="shared" si="1"/>
        <v>317.4</v>
      </c>
      <c r="G48" s="39">
        <f t="shared" si="1"/>
        <v>389.4047</v>
      </c>
      <c r="H48" s="39">
        <f t="shared" si="1"/>
        <v>396.99999999999994</v>
      </c>
      <c r="I48" s="39">
        <f t="shared" si="1"/>
        <v>422.5</v>
      </c>
      <c r="J48" s="39">
        <f t="shared" si="1"/>
        <v>440.09999999999997</v>
      </c>
      <c r="K48" s="39">
        <f t="shared" si="1"/>
        <v>453.80000000000007</v>
      </c>
      <c r="L48" s="39">
        <f t="shared" si="1"/>
        <v>461.40000000000003</v>
      </c>
    </row>
    <row r="49" spans="1:12" s="21" customFormat="1" ht="12.75">
      <c r="A49" s="26" t="s">
        <v>192</v>
      </c>
      <c r="B49" s="29" t="s">
        <v>199</v>
      </c>
      <c r="C49" s="22" t="s">
        <v>102</v>
      </c>
      <c r="D49" s="37">
        <v>35.4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s="21" customFormat="1" ht="12.75">
      <c r="A50" s="26" t="s">
        <v>193</v>
      </c>
      <c r="B50" s="29" t="s">
        <v>65</v>
      </c>
      <c r="C50" s="22" t="s">
        <v>102</v>
      </c>
      <c r="D50" s="1">
        <f>D51+D52+D53</f>
        <v>974.8000000000001</v>
      </c>
      <c r="E50" s="1">
        <f aca="true" t="shared" si="2" ref="E50:L50">E51+E52+E53</f>
        <v>455.8</v>
      </c>
      <c r="F50" s="1">
        <f t="shared" si="2"/>
        <v>307.7</v>
      </c>
      <c r="G50" s="1">
        <f t="shared" si="2"/>
        <v>379.09999999999997</v>
      </c>
      <c r="H50" s="1">
        <f t="shared" si="2"/>
        <v>385.79999999999995</v>
      </c>
      <c r="I50" s="1">
        <f t="shared" si="2"/>
        <v>411.2</v>
      </c>
      <c r="J50" s="1">
        <f t="shared" si="2"/>
        <v>428.59999999999997</v>
      </c>
      <c r="K50" s="1">
        <f t="shared" si="2"/>
        <v>442.20000000000005</v>
      </c>
      <c r="L50" s="1">
        <f t="shared" si="2"/>
        <v>449.6</v>
      </c>
    </row>
    <row r="51" spans="1:12" s="21" customFormat="1" ht="12.75">
      <c r="A51" s="26" t="s">
        <v>200</v>
      </c>
      <c r="B51" s="29" t="s">
        <v>66</v>
      </c>
      <c r="C51" s="22" t="s">
        <v>102</v>
      </c>
      <c r="D51" s="1">
        <v>115.2</v>
      </c>
      <c r="E51" s="1">
        <v>10.8</v>
      </c>
      <c r="F51" s="1">
        <v>2.7</v>
      </c>
      <c r="G51" s="1">
        <v>2.7</v>
      </c>
      <c r="H51" s="1">
        <v>2.9</v>
      </c>
      <c r="I51" s="1">
        <v>2.9</v>
      </c>
      <c r="J51" s="1">
        <v>3.2</v>
      </c>
      <c r="K51" s="1">
        <v>3.1</v>
      </c>
      <c r="L51" s="1">
        <v>3.5</v>
      </c>
    </row>
    <row r="52" spans="1:12" s="21" customFormat="1" ht="25.5">
      <c r="A52" s="26" t="s">
        <v>201</v>
      </c>
      <c r="B52" s="29" t="s">
        <v>67</v>
      </c>
      <c r="C52" s="22" t="s">
        <v>102</v>
      </c>
      <c r="D52" s="1">
        <v>739.1</v>
      </c>
      <c r="E52" s="1">
        <v>354.3</v>
      </c>
      <c r="F52" s="28">
        <v>230</v>
      </c>
      <c r="G52" s="28">
        <v>296.4</v>
      </c>
      <c r="H52" s="28">
        <v>301.4</v>
      </c>
      <c r="I52" s="28">
        <v>323.3</v>
      </c>
      <c r="J52" s="1">
        <v>338.4</v>
      </c>
      <c r="K52" s="1">
        <v>349.1</v>
      </c>
      <c r="L52" s="1">
        <v>353.1</v>
      </c>
    </row>
    <row r="53" spans="1:12" s="21" customFormat="1" ht="12.75">
      <c r="A53" s="26" t="s">
        <v>202</v>
      </c>
      <c r="B53" s="29" t="s">
        <v>68</v>
      </c>
      <c r="C53" s="22" t="s">
        <v>102</v>
      </c>
      <c r="D53" s="1">
        <v>120.5</v>
      </c>
      <c r="E53" s="1">
        <v>90.7</v>
      </c>
      <c r="F53" s="28">
        <v>75</v>
      </c>
      <c r="G53" s="28">
        <v>80</v>
      </c>
      <c r="H53" s="1">
        <v>81.5</v>
      </c>
      <c r="I53" s="28">
        <v>85</v>
      </c>
      <c r="J53" s="28">
        <v>87</v>
      </c>
      <c r="K53" s="28">
        <v>90</v>
      </c>
      <c r="L53" s="28">
        <v>93</v>
      </c>
    </row>
    <row r="54" spans="1:12" s="21" customFormat="1" ht="12.75">
      <c r="A54" s="26" t="s">
        <v>194</v>
      </c>
      <c r="B54" s="29" t="s">
        <v>69</v>
      </c>
      <c r="C54" s="22" t="s">
        <v>102</v>
      </c>
      <c r="D54" s="1">
        <v>18.2</v>
      </c>
      <c r="E54" s="1">
        <v>101.9</v>
      </c>
      <c r="F54" s="1">
        <v>9.7</v>
      </c>
      <c r="G54" s="28">
        <v>10.3047</v>
      </c>
      <c r="H54" s="1">
        <v>11.2</v>
      </c>
      <c r="I54" s="1">
        <v>11.3</v>
      </c>
      <c r="J54" s="1">
        <v>11.5</v>
      </c>
      <c r="K54" s="1">
        <v>11.6</v>
      </c>
      <c r="L54" s="1">
        <v>11.8</v>
      </c>
    </row>
    <row r="55" spans="1:12" s="21" customFormat="1" ht="36.75" customHeight="1">
      <c r="A55" s="25" t="s">
        <v>115</v>
      </c>
      <c r="B55" s="8" t="s">
        <v>120</v>
      </c>
      <c r="C55" s="34"/>
      <c r="D55" s="4"/>
      <c r="E55" s="4"/>
      <c r="F55" s="4"/>
      <c r="G55" s="4"/>
      <c r="H55" s="4"/>
      <c r="I55" s="4"/>
      <c r="J55" s="4"/>
      <c r="K55" s="4"/>
      <c r="L55" s="4"/>
    </row>
    <row r="56" spans="1:12" s="21" customFormat="1" ht="26.25" customHeight="1">
      <c r="A56" s="26" t="s">
        <v>54</v>
      </c>
      <c r="B56" s="3" t="s">
        <v>121</v>
      </c>
      <c r="C56" s="22" t="s">
        <v>101</v>
      </c>
      <c r="D56" s="40">
        <f aca="true" t="shared" si="3" ref="D56:L56">D57+D67</f>
        <v>4252.9</v>
      </c>
      <c r="E56" s="40">
        <f t="shared" si="3"/>
        <v>3708.2</v>
      </c>
      <c r="F56" s="40">
        <f t="shared" si="3"/>
        <v>3532.1</v>
      </c>
      <c r="G56" s="40">
        <f t="shared" si="3"/>
        <v>3290.1660000000006</v>
      </c>
      <c r="H56" s="40">
        <f t="shared" si="3"/>
        <v>3323.4000000000005</v>
      </c>
      <c r="I56" s="40">
        <f t="shared" si="3"/>
        <v>3388.968</v>
      </c>
      <c r="J56" s="40">
        <f t="shared" si="3"/>
        <v>3423.2000000000003</v>
      </c>
      <c r="K56" s="40">
        <f t="shared" si="3"/>
        <v>3426.2466480000003</v>
      </c>
      <c r="L56" s="40">
        <f t="shared" si="3"/>
        <v>3460.8552</v>
      </c>
    </row>
    <row r="57" spans="1:12" s="21" customFormat="1" ht="20.25" customHeight="1">
      <c r="A57" s="26" t="s">
        <v>57</v>
      </c>
      <c r="B57" s="3" t="s">
        <v>70</v>
      </c>
      <c r="C57" s="22" t="s">
        <v>101</v>
      </c>
      <c r="D57" s="41">
        <f aca="true" t="shared" si="4" ref="D57:L57">D58+D66</f>
        <v>1522.1999999999998</v>
      </c>
      <c r="E57" s="41">
        <f t="shared" si="4"/>
        <v>1556.8999999999999</v>
      </c>
      <c r="F57" s="41">
        <f t="shared" si="4"/>
        <v>1601.6</v>
      </c>
      <c r="G57" s="40">
        <f t="shared" si="4"/>
        <v>1484.5050000000006</v>
      </c>
      <c r="H57" s="41">
        <f t="shared" si="4"/>
        <v>1499.5000000000005</v>
      </c>
      <c r="I57" s="40">
        <f t="shared" si="4"/>
        <v>1554.795</v>
      </c>
      <c r="J57" s="41">
        <f t="shared" si="4"/>
        <v>1570.5000000000002</v>
      </c>
      <c r="K57" s="40">
        <f t="shared" si="4"/>
        <v>1571.8977450000004</v>
      </c>
      <c r="L57" s="40">
        <f t="shared" si="4"/>
        <v>1587.7755</v>
      </c>
    </row>
    <row r="58" spans="1:12" s="21" customFormat="1" ht="39" customHeight="1">
      <c r="A58" s="26" t="s">
        <v>59</v>
      </c>
      <c r="B58" s="3" t="s">
        <v>122</v>
      </c>
      <c r="C58" s="22" t="s">
        <v>101</v>
      </c>
      <c r="D58" s="41">
        <f aca="true" t="shared" si="5" ref="D58:L58">SUM(D59:D65)</f>
        <v>1388.6999999999998</v>
      </c>
      <c r="E58" s="41">
        <f t="shared" si="5"/>
        <v>1417.6</v>
      </c>
      <c r="F58" s="41">
        <f t="shared" si="5"/>
        <v>1494.6</v>
      </c>
      <c r="G58" s="40">
        <f t="shared" si="5"/>
        <v>1392.0390000000004</v>
      </c>
      <c r="H58" s="41">
        <f t="shared" si="5"/>
        <v>1406.1000000000004</v>
      </c>
      <c r="I58" s="40">
        <f t="shared" si="5"/>
        <v>1471.239</v>
      </c>
      <c r="J58" s="41">
        <f t="shared" si="5"/>
        <v>1486.1000000000001</v>
      </c>
      <c r="K58" s="40">
        <f t="shared" si="5"/>
        <v>1487.4226290000004</v>
      </c>
      <c r="L58" s="40">
        <f t="shared" si="5"/>
        <v>1502.4470999999999</v>
      </c>
    </row>
    <row r="59" spans="1:12" s="21" customFormat="1" ht="17.25" customHeight="1">
      <c r="A59" s="26" t="s">
        <v>146</v>
      </c>
      <c r="B59" s="29" t="s">
        <v>71</v>
      </c>
      <c r="C59" s="22" t="s">
        <v>101</v>
      </c>
      <c r="D59" s="40">
        <v>1184</v>
      </c>
      <c r="E59" s="40">
        <v>1186.3</v>
      </c>
      <c r="F59" s="41">
        <v>1293.3</v>
      </c>
      <c r="G59" s="40">
        <f>H59*0.99</f>
        <v>1179.7830000000001</v>
      </c>
      <c r="H59" s="41">
        <v>1191.7</v>
      </c>
      <c r="I59" s="40">
        <f>J59*0.99</f>
        <v>1255.7160000000001</v>
      </c>
      <c r="J59" s="41">
        <v>1268.4</v>
      </c>
      <c r="K59" s="40">
        <f>L59*0.99</f>
        <v>1269.528876</v>
      </c>
      <c r="L59" s="40">
        <f>J59*1.011</f>
        <v>1282.3524</v>
      </c>
    </row>
    <row r="60" spans="1:12" s="21" customFormat="1" ht="18" customHeight="1">
      <c r="A60" s="26" t="s">
        <v>186</v>
      </c>
      <c r="B60" s="29" t="s">
        <v>72</v>
      </c>
      <c r="C60" s="22" t="s">
        <v>101</v>
      </c>
      <c r="D60" s="41">
        <v>23.4</v>
      </c>
      <c r="E60" s="41">
        <v>29.1</v>
      </c>
      <c r="F60" s="41">
        <v>30.5</v>
      </c>
      <c r="G60" s="40">
        <f aca="true" t="shared" si="6" ref="G60:G70">H60*0.99</f>
        <v>27.423</v>
      </c>
      <c r="H60" s="41">
        <v>27.7</v>
      </c>
      <c r="I60" s="40">
        <f aca="true" t="shared" si="7" ref="I60:I70">J60*0.99</f>
        <v>27.423</v>
      </c>
      <c r="J60" s="41">
        <v>27.7</v>
      </c>
      <c r="K60" s="40">
        <f aca="true" t="shared" si="8" ref="K60:K70">L60*0.99</f>
        <v>27.724652999999996</v>
      </c>
      <c r="L60" s="40">
        <f>J60*1.011</f>
        <v>28.004699999999996</v>
      </c>
    </row>
    <row r="61" spans="1:12" s="21" customFormat="1" ht="15.75" customHeight="1">
      <c r="A61" s="26" t="s">
        <v>147</v>
      </c>
      <c r="B61" s="30" t="s">
        <v>123</v>
      </c>
      <c r="C61" s="36" t="s">
        <v>101</v>
      </c>
      <c r="D61" s="44">
        <v>102.6</v>
      </c>
      <c r="E61" s="44">
        <v>119.3</v>
      </c>
      <c r="F61" s="42">
        <v>90.5</v>
      </c>
      <c r="G61" s="40">
        <f t="shared" si="6"/>
        <v>104.247</v>
      </c>
      <c r="H61" s="41">
        <v>105.3</v>
      </c>
      <c r="I61" s="40">
        <f t="shared" si="7"/>
        <v>106.52399999999999</v>
      </c>
      <c r="J61" s="42">
        <v>107.6</v>
      </c>
      <c r="K61" s="40">
        <f t="shared" si="8"/>
        <v>107.69576399999998</v>
      </c>
      <c r="L61" s="40">
        <f>J61*1.011</f>
        <v>108.78359999999998</v>
      </c>
    </row>
    <row r="62" spans="1:12" s="21" customFormat="1" ht="16.5" customHeight="1">
      <c r="A62" s="26" t="s">
        <v>148</v>
      </c>
      <c r="B62" s="29" t="s">
        <v>73</v>
      </c>
      <c r="C62" s="22" t="s">
        <v>101</v>
      </c>
      <c r="D62" s="41">
        <v>22.1</v>
      </c>
      <c r="E62" s="41">
        <v>25.5</v>
      </c>
      <c r="F62" s="41">
        <v>23.6</v>
      </c>
      <c r="G62" s="40">
        <f t="shared" si="6"/>
        <v>23.958</v>
      </c>
      <c r="H62" s="41">
        <v>24.2</v>
      </c>
      <c r="I62" s="40">
        <f t="shared" si="7"/>
        <v>24.156</v>
      </c>
      <c r="J62" s="41">
        <v>24.4</v>
      </c>
      <c r="K62" s="40">
        <f t="shared" si="8"/>
        <v>24.421715999999993</v>
      </c>
      <c r="L62" s="40">
        <f>J62*1.011</f>
        <v>24.668399999999995</v>
      </c>
    </row>
    <row r="63" spans="1:12" s="21" customFormat="1" ht="17.25" customHeight="1">
      <c r="A63" s="26" t="s">
        <v>149</v>
      </c>
      <c r="B63" s="29" t="s">
        <v>74</v>
      </c>
      <c r="C63" s="22" t="s">
        <v>101</v>
      </c>
      <c r="D63" s="41">
        <v>14.1</v>
      </c>
      <c r="E63" s="41">
        <v>14.1</v>
      </c>
      <c r="F63" s="41">
        <v>14.8</v>
      </c>
      <c r="G63" s="40">
        <f t="shared" si="6"/>
        <v>14.751</v>
      </c>
      <c r="H63" s="41">
        <v>14.9</v>
      </c>
      <c r="I63" s="40">
        <f t="shared" si="7"/>
        <v>15.147</v>
      </c>
      <c r="J63" s="41">
        <v>15.3</v>
      </c>
      <c r="K63" s="40">
        <f t="shared" si="8"/>
        <v>15.313616999999999</v>
      </c>
      <c r="L63" s="40">
        <f aca="true" t="shared" si="9" ref="L63:L70">J63*1.011</f>
        <v>15.4683</v>
      </c>
    </row>
    <row r="64" spans="1:12" s="21" customFormat="1" ht="15" customHeight="1">
      <c r="A64" s="26" t="s">
        <v>187</v>
      </c>
      <c r="B64" s="29" t="s">
        <v>75</v>
      </c>
      <c r="C64" s="22" t="s">
        <v>101</v>
      </c>
      <c r="D64" s="41">
        <v>36.7</v>
      </c>
      <c r="E64" s="41">
        <v>37.4</v>
      </c>
      <c r="F64" s="40">
        <v>37</v>
      </c>
      <c r="G64" s="40">
        <f t="shared" si="6"/>
        <v>37.025999999999996</v>
      </c>
      <c r="H64" s="41">
        <v>37.4</v>
      </c>
      <c r="I64" s="40">
        <f t="shared" si="7"/>
        <v>37.422</v>
      </c>
      <c r="J64" s="41">
        <v>37.8</v>
      </c>
      <c r="K64" s="40">
        <f t="shared" si="8"/>
        <v>37.833642</v>
      </c>
      <c r="L64" s="40">
        <f t="shared" si="9"/>
        <v>38.215799999999994</v>
      </c>
    </row>
    <row r="65" spans="1:12" s="21" customFormat="1" ht="19.5" customHeight="1">
      <c r="A65" s="26"/>
      <c r="B65" s="29" t="s">
        <v>185</v>
      </c>
      <c r="C65" s="22" t="s">
        <v>101</v>
      </c>
      <c r="D65" s="40">
        <v>5.8</v>
      </c>
      <c r="E65" s="40">
        <v>5.9</v>
      </c>
      <c r="F65" s="41">
        <v>4.9</v>
      </c>
      <c r="G65" s="40">
        <f t="shared" si="6"/>
        <v>4.851</v>
      </c>
      <c r="H65" s="41">
        <v>4.9</v>
      </c>
      <c r="I65" s="40">
        <f t="shared" si="7"/>
        <v>4.851</v>
      </c>
      <c r="J65" s="41">
        <v>4.9</v>
      </c>
      <c r="K65" s="40">
        <f t="shared" si="8"/>
        <v>4.904361</v>
      </c>
      <c r="L65" s="40">
        <f t="shared" si="9"/>
        <v>4.9539</v>
      </c>
    </row>
    <row r="66" spans="1:12" s="21" customFormat="1" ht="16.5" customHeight="1">
      <c r="A66" s="26" t="s">
        <v>150</v>
      </c>
      <c r="B66" s="3" t="s">
        <v>76</v>
      </c>
      <c r="C66" s="22" t="s">
        <v>101</v>
      </c>
      <c r="D66" s="41">
        <v>133.5</v>
      </c>
      <c r="E66" s="41">
        <v>139.3</v>
      </c>
      <c r="F66" s="41">
        <v>107</v>
      </c>
      <c r="G66" s="40">
        <f t="shared" si="6"/>
        <v>92.46600000000001</v>
      </c>
      <c r="H66" s="40">
        <v>93.4</v>
      </c>
      <c r="I66" s="40">
        <f t="shared" si="7"/>
        <v>83.55600000000001</v>
      </c>
      <c r="J66" s="41">
        <v>84.4</v>
      </c>
      <c r="K66" s="40">
        <f t="shared" si="8"/>
        <v>84.475116</v>
      </c>
      <c r="L66" s="40">
        <f t="shared" si="9"/>
        <v>85.3284</v>
      </c>
    </row>
    <row r="67" spans="1:12" s="21" customFormat="1" ht="27.75" customHeight="1">
      <c r="A67" s="26" t="s">
        <v>151</v>
      </c>
      <c r="B67" s="3" t="s">
        <v>77</v>
      </c>
      <c r="C67" s="22" t="s">
        <v>101</v>
      </c>
      <c r="D67" s="41">
        <v>2730.7</v>
      </c>
      <c r="E67" s="41">
        <v>2151.3</v>
      </c>
      <c r="F67" s="40">
        <v>1930.5</v>
      </c>
      <c r="G67" s="40">
        <f t="shared" si="6"/>
        <v>1805.661</v>
      </c>
      <c r="H67" s="41">
        <v>1823.9</v>
      </c>
      <c r="I67" s="40">
        <f t="shared" si="7"/>
        <v>1834.173</v>
      </c>
      <c r="J67" s="40">
        <v>1852.7</v>
      </c>
      <c r="K67" s="40">
        <f t="shared" si="8"/>
        <v>1854.3489029999998</v>
      </c>
      <c r="L67" s="40">
        <f t="shared" si="9"/>
        <v>1873.0796999999998</v>
      </c>
    </row>
    <row r="68" spans="1:12" s="21" customFormat="1" ht="16.5" customHeight="1">
      <c r="A68" s="26" t="s">
        <v>152</v>
      </c>
      <c r="B68" s="29" t="s">
        <v>124</v>
      </c>
      <c r="C68" s="22" t="s">
        <v>101</v>
      </c>
      <c r="D68" s="41">
        <v>949.1</v>
      </c>
      <c r="E68" s="41">
        <v>378.6</v>
      </c>
      <c r="F68" s="41">
        <v>184.5</v>
      </c>
      <c r="G68" s="40">
        <f t="shared" si="6"/>
        <v>136.026</v>
      </c>
      <c r="H68" s="41">
        <v>137.4</v>
      </c>
      <c r="I68" s="40">
        <f t="shared" si="7"/>
        <v>168.993</v>
      </c>
      <c r="J68" s="41">
        <v>170.7</v>
      </c>
      <c r="K68" s="40">
        <f t="shared" si="8"/>
        <v>170.85192299999997</v>
      </c>
      <c r="L68" s="40">
        <f t="shared" si="9"/>
        <v>172.57769999999996</v>
      </c>
    </row>
    <row r="69" spans="1:12" s="21" customFormat="1" ht="18" customHeight="1">
      <c r="A69" s="26" t="s">
        <v>153</v>
      </c>
      <c r="B69" s="29" t="s">
        <v>125</v>
      </c>
      <c r="C69" s="22" t="s">
        <v>101</v>
      </c>
      <c r="D69" s="41">
        <v>1596.2</v>
      </c>
      <c r="E69" s="41">
        <v>1571.6</v>
      </c>
      <c r="F69" s="41">
        <v>1673.9</v>
      </c>
      <c r="G69" s="40">
        <f t="shared" si="6"/>
        <v>1627.6589999999999</v>
      </c>
      <c r="H69" s="41">
        <v>1644.1</v>
      </c>
      <c r="I69" s="40">
        <f t="shared" si="7"/>
        <v>1624.887</v>
      </c>
      <c r="J69" s="41">
        <v>1641.3</v>
      </c>
      <c r="K69" s="40">
        <f t="shared" si="8"/>
        <v>1642.7607569999998</v>
      </c>
      <c r="L69" s="40">
        <f t="shared" si="9"/>
        <v>1659.3542999999997</v>
      </c>
    </row>
    <row r="70" spans="1:12" s="21" customFormat="1" ht="25.5">
      <c r="A70" s="26" t="s">
        <v>154</v>
      </c>
      <c r="B70" s="29" t="s">
        <v>126</v>
      </c>
      <c r="C70" s="22" t="s">
        <v>101</v>
      </c>
      <c r="D70" s="41">
        <v>76.2</v>
      </c>
      <c r="E70" s="41">
        <v>85.4</v>
      </c>
      <c r="F70" s="41">
        <v>23.4</v>
      </c>
      <c r="G70" s="43">
        <f t="shared" si="6"/>
        <v>0</v>
      </c>
      <c r="H70" s="41">
        <v>0</v>
      </c>
      <c r="I70" s="43">
        <f t="shared" si="7"/>
        <v>0</v>
      </c>
      <c r="J70" s="41">
        <v>0</v>
      </c>
      <c r="K70" s="43">
        <f t="shared" si="8"/>
        <v>0</v>
      </c>
      <c r="L70" s="41">
        <f t="shared" si="9"/>
        <v>0</v>
      </c>
    </row>
    <row r="71" spans="1:12" s="21" customFormat="1" ht="25.5">
      <c r="A71" s="26" t="s">
        <v>188</v>
      </c>
      <c r="B71" s="29" t="s">
        <v>203</v>
      </c>
      <c r="C71" s="22" t="s">
        <v>101</v>
      </c>
      <c r="D71" s="41">
        <v>71.7</v>
      </c>
      <c r="E71" s="41">
        <v>50.5</v>
      </c>
      <c r="F71" s="41">
        <v>23.4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</row>
    <row r="72" spans="1:12" s="21" customFormat="1" ht="39" customHeight="1">
      <c r="A72" s="26" t="s">
        <v>155</v>
      </c>
      <c r="B72" s="3" t="s">
        <v>127</v>
      </c>
      <c r="C72" s="22" t="s">
        <v>101</v>
      </c>
      <c r="D72" s="41">
        <f>SUM(D73:D85)</f>
        <v>4201.099999999999</v>
      </c>
      <c r="E72" s="41">
        <f>SUM(E73:E85)</f>
        <v>3774.5999999999995</v>
      </c>
      <c r="F72" s="41">
        <f aca="true" t="shared" si="10" ref="F72:L72">SUM(F73:F85)</f>
        <v>3600.3</v>
      </c>
      <c r="G72" s="40">
        <f>SUM(G73:G85)</f>
        <v>3376.1728</v>
      </c>
      <c r="H72" s="41">
        <f t="shared" si="10"/>
        <v>3403.4</v>
      </c>
      <c r="I72" s="40">
        <f t="shared" si="10"/>
        <v>3445.4143999999997</v>
      </c>
      <c r="J72" s="41">
        <f t="shared" si="10"/>
        <v>3473.2000000000003</v>
      </c>
      <c r="K72" s="40">
        <f>SUM(K73:K85)</f>
        <v>3476.4231295999994</v>
      </c>
      <c r="L72" s="40">
        <f t="shared" si="10"/>
        <v>3504.4588</v>
      </c>
    </row>
    <row r="73" spans="1:12" s="21" customFormat="1" ht="12.75" customHeight="1">
      <c r="A73" s="26" t="s">
        <v>156</v>
      </c>
      <c r="B73" s="29" t="s">
        <v>78</v>
      </c>
      <c r="C73" s="22" t="s">
        <v>101</v>
      </c>
      <c r="D73" s="40">
        <v>360.5</v>
      </c>
      <c r="E73" s="40">
        <v>347.4</v>
      </c>
      <c r="F73" s="41">
        <v>350.5</v>
      </c>
      <c r="G73" s="40">
        <f>H73*0.992</f>
        <v>370.1152</v>
      </c>
      <c r="H73" s="41">
        <v>373.1</v>
      </c>
      <c r="I73" s="40">
        <f>J73*0.992</f>
        <v>411.7792</v>
      </c>
      <c r="J73" s="41">
        <v>415.1</v>
      </c>
      <c r="K73" s="40">
        <f>L73*0.992</f>
        <v>415.4852128</v>
      </c>
      <c r="L73" s="40">
        <f aca="true" t="shared" si="11" ref="L73:L85">J73*1.009</f>
        <v>418.8359</v>
      </c>
    </row>
    <row r="74" spans="1:12" s="21" customFormat="1" ht="12.75">
      <c r="A74" s="26" t="s">
        <v>157</v>
      </c>
      <c r="B74" s="29" t="s">
        <v>79</v>
      </c>
      <c r="C74" s="22" t="s">
        <v>101</v>
      </c>
      <c r="D74" s="41">
        <v>7.5</v>
      </c>
      <c r="E74" s="41">
        <v>8</v>
      </c>
      <c r="F74" s="41">
        <v>7.8</v>
      </c>
      <c r="G74" s="40">
        <f aca="true" t="shared" si="12" ref="G74:G85">H74*0.992</f>
        <v>7.7376</v>
      </c>
      <c r="H74" s="41">
        <v>7.8</v>
      </c>
      <c r="I74" s="40">
        <f aca="true" t="shared" si="13" ref="I74:I85">J74*0.992</f>
        <v>7.8368</v>
      </c>
      <c r="J74" s="40">
        <v>7.9</v>
      </c>
      <c r="K74" s="40">
        <f aca="true" t="shared" si="14" ref="K74:K85">L74*0.992</f>
        <v>7.9073312</v>
      </c>
      <c r="L74" s="40">
        <f t="shared" si="11"/>
        <v>7.9711</v>
      </c>
    </row>
    <row r="75" spans="1:12" s="21" customFormat="1" ht="24.75" customHeight="1">
      <c r="A75" s="26" t="s">
        <v>158</v>
      </c>
      <c r="B75" s="30" t="s">
        <v>105</v>
      </c>
      <c r="C75" s="36" t="s">
        <v>101</v>
      </c>
      <c r="D75" s="42">
        <v>6.6</v>
      </c>
      <c r="E75" s="42">
        <v>8.5</v>
      </c>
      <c r="F75" s="42">
        <v>8.4</v>
      </c>
      <c r="G75" s="40">
        <f t="shared" si="12"/>
        <v>6.8448</v>
      </c>
      <c r="H75" s="44">
        <v>6.9</v>
      </c>
      <c r="I75" s="40">
        <f t="shared" si="13"/>
        <v>6.8448</v>
      </c>
      <c r="J75" s="44">
        <v>6.9</v>
      </c>
      <c r="K75" s="40">
        <f t="shared" si="14"/>
        <v>6.9064032</v>
      </c>
      <c r="L75" s="40">
        <f t="shared" si="11"/>
        <v>6.9620999999999995</v>
      </c>
    </row>
    <row r="76" spans="1:12" s="21" customFormat="1" ht="15.75" customHeight="1">
      <c r="A76" s="26" t="s">
        <v>159</v>
      </c>
      <c r="B76" s="29" t="s">
        <v>80</v>
      </c>
      <c r="C76" s="22" t="s">
        <v>101</v>
      </c>
      <c r="D76" s="41">
        <v>420.3</v>
      </c>
      <c r="E76" s="41">
        <v>419.8</v>
      </c>
      <c r="F76" s="40">
        <v>374</v>
      </c>
      <c r="G76" s="40">
        <f t="shared" si="12"/>
        <v>370.41279999999995</v>
      </c>
      <c r="H76" s="41">
        <v>373.4</v>
      </c>
      <c r="I76" s="40">
        <f t="shared" si="13"/>
        <v>359.50079999999997</v>
      </c>
      <c r="J76" s="41">
        <v>362.4</v>
      </c>
      <c r="K76" s="40">
        <f t="shared" si="14"/>
        <v>362.73630719999994</v>
      </c>
      <c r="L76" s="40">
        <f t="shared" si="11"/>
        <v>365.66159999999996</v>
      </c>
    </row>
    <row r="77" spans="1:12" s="21" customFormat="1" ht="12.75">
      <c r="A77" s="26" t="s">
        <v>160</v>
      </c>
      <c r="B77" s="29" t="s">
        <v>81</v>
      </c>
      <c r="C77" s="22" t="s">
        <v>101</v>
      </c>
      <c r="D77" s="40">
        <v>670</v>
      </c>
      <c r="E77" s="40">
        <v>601.9</v>
      </c>
      <c r="F77" s="41">
        <v>282.7</v>
      </c>
      <c r="G77" s="40">
        <f t="shared" si="12"/>
        <v>212.8832</v>
      </c>
      <c r="H77" s="41">
        <v>214.6</v>
      </c>
      <c r="I77" s="40">
        <f t="shared" si="13"/>
        <v>238.3776</v>
      </c>
      <c r="J77" s="41">
        <v>240.3</v>
      </c>
      <c r="K77" s="40">
        <f t="shared" si="14"/>
        <v>240.52299839999998</v>
      </c>
      <c r="L77" s="40">
        <f t="shared" si="11"/>
        <v>242.46269999999998</v>
      </c>
    </row>
    <row r="78" spans="1:12" s="21" customFormat="1" ht="12.75">
      <c r="A78" s="26" t="s">
        <v>161</v>
      </c>
      <c r="B78" s="29" t="s">
        <v>82</v>
      </c>
      <c r="C78" s="22" t="s">
        <v>101</v>
      </c>
      <c r="D78" s="41">
        <v>0.9</v>
      </c>
      <c r="E78" s="41">
        <v>1.3</v>
      </c>
      <c r="F78" s="40">
        <v>1</v>
      </c>
      <c r="G78" s="40">
        <f t="shared" si="12"/>
        <v>0.39680000000000004</v>
      </c>
      <c r="H78" s="41">
        <v>0.4</v>
      </c>
      <c r="I78" s="40">
        <f t="shared" si="13"/>
        <v>0.39680000000000004</v>
      </c>
      <c r="J78" s="41">
        <v>0.4</v>
      </c>
      <c r="K78" s="40">
        <f t="shared" si="14"/>
        <v>0.4003712</v>
      </c>
      <c r="L78" s="40">
        <f t="shared" si="11"/>
        <v>0.40359999999999996</v>
      </c>
    </row>
    <row r="79" spans="1:12" s="21" customFormat="1" ht="12.75">
      <c r="A79" s="26" t="s">
        <v>162</v>
      </c>
      <c r="B79" s="29" t="s">
        <v>83</v>
      </c>
      <c r="C79" s="22" t="s">
        <v>101</v>
      </c>
      <c r="D79" s="41">
        <v>2230.2</v>
      </c>
      <c r="E79" s="41">
        <v>1882</v>
      </c>
      <c r="F79" s="41">
        <v>1966.9</v>
      </c>
      <c r="G79" s="40">
        <f t="shared" si="12"/>
        <v>1892.24</v>
      </c>
      <c r="H79" s="40">
        <v>1907.5</v>
      </c>
      <c r="I79" s="40">
        <f t="shared" si="13"/>
        <v>1897.9936</v>
      </c>
      <c r="J79" s="41">
        <v>1913.3</v>
      </c>
      <c r="K79" s="40">
        <f t="shared" si="14"/>
        <v>1915.0755424</v>
      </c>
      <c r="L79" s="40">
        <f t="shared" si="11"/>
        <v>1930.5196999999998</v>
      </c>
    </row>
    <row r="80" spans="1:12" s="21" customFormat="1" ht="12.75">
      <c r="A80" s="26" t="s">
        <v>163</v>
      </c>
      <c r="B80" s="29" t="s">
        <v>84</v>
      </c>
      <c r="C80" s="22" t="s">
        <v>101</v>
      </c>
      <c r="D80" s="40">
        <v>172.6</v>
      </c>
      <c r="E80" s="40">
        <v>171.8</v>
      </c>
      <c r="F80" s="40">
        <v>191</v>
      </c>
      <c r="G80" s="40">
        <f t="shared" si="12"/>
        <v>173.5008</v>
      </c>
      <c r="H80" s="41">
        <v>174.9</v>
      </c>
      <c r="I80" s="40">
        <f t="shared" si="13"/>
        <v>172.4096</v>
      </c>
      <c r="J80" s="41">
        <v>173.8</v>
      </c>
      <c r="K80" s="40">
        <f t="shared" si="14"/>
        <v>173.96128639999998</v>
      </c>
      <c r="L80" s="40">
        <f t="shared" si="11"/>
        <v>175.36419999999998</v>
      </c>
    </row>
    <row r="81" spans="1:12" s="21" customFormat="1" ht="12.75">
      <c r="A81" s="26" t="s">
        <v>164</v>
      </c>
      <c r="B81" s="29" t="s">
        <v>85</v>
      </c>
      <c r="C81" s="22" t="s">
        <v>101</v>
      </c>
      <c r="D81" s="41">
        <v>3.6</v>
      </c>
      <c r="E81" s="41">
        <v>4.1</v>
      </c>
      <c r="F81" s="41">
        <v>2.4</v>
      </c>
      <c r="G81" s="40">
        <f t="shared" si="12"/>
        <v>1.3887999999999998</v>
      </c>
      <c r="H81" s="41">
        <v>1.4</v>
      </c>
      <c r="I81" s="40">
        <f t="shared" si="13"/>
        <v>1.3887999999999998</v>
      </c>
      <c r="J81" s="41">
        <v>1.4</v>
      </c>
      <c r="K81" s="40">
        <f t="shared" si="14"/>
        <v>1.4012991999999997</v>
      </c>
      <c r="L81" s="40">
        <f t="shared" si="11"/>
        <v>1.4125999999999999</v>
      </c>
    </row>
    <row r="82" spans="1:12" s="21" customFormat="1" ht="12.75">
      <c r="A82" s="26" t="s">
        <v>165</v>
      </c>
      <c r="B82" s="29" t="s">
        <v>86</v>
      </c>
      <c r="C82" s="22" t="s">
        <v>101</v>
      </c>
      <c r="D82" s="41">
        <v>127</v>
      </c>
      <c r="E82" s="41">
        <v>110.2</v>
      </c>
      <c r="F82" s="40">
        <v>160</v>
      </c>
      <c r="G82" s="40">
        <f t="shared" si="12"/>
        <v>140.6656</v>
      </c>
      <c r="H82" s="41">
        <v>141.8</v>
      </c>
      <c r="I82" s="40">
        <f t="shared" si="13"/>
        <v>145.4272</v>
      </c>
      <c r="J82" s="40">
        <v>146.6</v>
      </c>
      <c r="K82" s="40">
        <f t="shared" si="14"/>
        <v>146.73604479999997</v>
      </c>
      <c r="L82" s="40">
        <f t="shared" si="11"/>
        <v>147.91939999999997</v>
      </c>
    </row>
    <row r="83" spans="1:12" s="21" customFormat="1" ht="12.75">
      <c r="A83" s="26" t="s">
        <v>166</v>
      </c>
      <c r="B83" s="29" t="s">
        <v>87</v>
      </c>
      <c r="C83" s="22" t="s">
        <v>101</v>
      </c>
      <c r="D83" s="40">
        <v>165.3</v>
      </c>
      <c r="E83" s="40">
        <v>183.6</v>
      </c>
      <c r="F83" s="41">
        <v>215.1</v>
      </c>
      <c r="G83" s="40">
        <f t="shared" si="12"/>
        <v>151.1808</v>
      </c>
      <c r="H83" s="40">
        <v>152.4</v>
      </c>
      <c r="I83" s="40">
        <f t="shared" si="13"/>
        <v>154.6528</v>
      </c>
      <c r="J83" s="40">
        <v>155.9</v>
      </c>
      <c r="K83" s="40">
        <f t="shared" si="14"/>
        <v>156.0446752</v>
      </c>
      <c r="L83" s="40">
        <f t="shared" si="11"/>
        <v>157.3031</v>
      </c>
    </row>
    <row r="84" spans="1:12" s="21" customFormat="1" ht="12.75">
      <c r="A84" s="26" t="s">
        <v>167</v>
      </c>
      <c r="B84" s="29" t="s">
        <v>88</v>
      </c>
      <c r="C84" s="22" t="s">
        <v>101</v>
      </c>
      <c r="D84" s="40">
        <v>22.4</v>
      </c>
      <c r="E84" s="40">
        <v>23.3</v>
      </c>
      <c r="F84" s="40">
        <v>24.1</v>
      </c>
      <c r="G84" s="40">
        <f t="shared" si="12"/>
        <v>23.0144</v>
      </c>
      <c r="H84" s="41">
        <v>23.2</v>
      </c>
      <c r="I84" s="40">
        <f t="shared" si="13"/>
        <v>23.0144</v>
      </c>
      <c r="J84" s="41">
        <v>23.2</v>
      </c>
      <c r="K84" s="40">
        <f t="shared" si="14"/>
        <v>23.221529599999997</v>
      </c>
      <c r="L84" s="40">
        <f t="shared" si="11"/>
        <v>23.408799999999996</v>
      </c>
    </row>
    <row r="85" spans="1:12" s="21" customFormat="1" ht="25.5">
      <c r="A85" s="26" t="s">
        <v>168</v>
      </c>
      <c r="B85" s="29" t="s">
        <v>89</v>
      </c>
      <c r="C85" s="22" t="s">
        <v>101</v>
      </c>
      <c r="D85" s="41">
        <v>14.2</v>
      </c>
      <c r="E85" s="41">
        <v>12.7</v>
      </c>
      <c r="F85" s="41">
        <v>16.4</v>
      </c>
      <c r="G85" s="40">
        <f t="shared" si="12"/>
        <v>25.792</v>
      </c>
      <c r="H85" s="41">
        <v>26</v>
      </c>
      <c r="I85" s="40">
        <f t="shared" si="13"/>
        <v>25.792</v>
      </c>
      <c r="J85" s="40">
        <v>26</v>
      </c>
      <c r="K85" s="40">
        <f t="shared" si="14"/>
        <v>26.024127999999997</v>
      </c>
      <c r="L85" s="40">
        <f t="shared" si="11"/>
        <v>26.233999999999998</v>
      </c>
    </row>
    <row r="86" spans="1:12" s="21" customFormat="1" ht="25.5">
      <c r="A86" s="26" t="s">
        <v>169</v>
      </c>
      <c r="B86" s="3" t="s">
        <v>128</v>
      </c>
      <c r="C86" s="22" t="s">
        <v>101</v>
      </c>
      <c r="D86" s="40">
        <f aca="true" t="shared" si="15" ref="D86:L86">D56-D72</f>
        <v>51.80000000000018</v>
      </c>
      <c r="E86" s="40">
        <f t="shared" si="15"/>
        <v>-66.39999999999964</v>
      </c>
      <c r="F86" s="40">
        <f t="shared" si="15"/>
        <v>-68.20000000000027</v>
      </c>
      <c r="G86" s="40">
        <f t="shared" si="15"/>
        <v>-86.0067999999992</v>
      </c>
      <c r="H86" s="40">
        <f t="shared" si="15"/>
        <v>-79.99999999999955</v>
      </c>
      <c r="I86" s="40">
        <f t="shared" si="15"/>
        <v>-56.44639999999981</v>
      </c>
      <c r="J86" s="40">
        <f t="shared" si="15"/>
        <v>-50</v>
      </c>
      <c r="K86" s="40">
        <f t="shared" si="15"/>
        <v>-50.17648159999908</v>
      </c>
      <c r="L86" s="40">
        <f t="shared" si="15"/>
        <v>-43.603599999999915</v>
      </c>
    </row>
    <row r="87" spans="1:12" s="21" customFormat="1" ht="12.75">
      <c r="A87" s="25" t="s">
        <v>116</v>
      </c>
      <c r="B87" s="8" t="s">
        <v>90</v>
      </c>
      <c r="C87" s="34"/>
      <c r="D87" s="4"/>
      <c r="E87" s="4"/>
      <c r="F87" s="4"/>
      <c r="G87" s="4"/>
      <c r="H87" s="4"/>
      <c r="I87" s="4"/>
      <c r="J87" s="4"/>
      <c r="K87" s="4"/>
      <c r="L87" s="4"/>
    </row>
    <row r="88" spans="1:12" s="33" customFormat="1" ht="12.75">
      <c r="A88" s="31" t="s">
        <v>170</v>
      </c>
      <c r="B88" s="32" t="s">
        <v>182</v>
      </c>
      <c r="C88" s="22" t="s">
        <v>95</v>
      </c>
      <c r="D88" s="57">
        <v>51944.7</v>
      </c>
      <c r="E88" s="58">
        <v>53218.9</v>
      </c>
      <c r="F88" s="58">
        <v>54250.6</v>
      </c>
      <c r="G88" s="58">
        <v>54968.3</v>
      </c>
      <c r="H88" s="57">
        <v>55697.1</v>
      </c>
      <c r="I88" s="58">
        <v>56799.1</v>
      </c>
      <c r="J88" s="58">
        <v>58158.9</v>
      </c>
      <c r="K88" s="58">
        <v>59220.8</v>
      </c>
      <c r="L88" s="58">
        <v>61060.8</v>
      </c>
    </row>
    <row r="89" spans="1:12" s="21" customFormat="1" ht="12.75">
      <c r="A89" s="26" t="s">
        <v>171</v>
      </c>
      <c r="B89" s="2" t="s">
        <v>183</v>
      </c>
      <c r="C89" s="22" t="s">
        <v>43</v>
      </c>
      <c r="D89" s="58">
        <v>98.1</v>
      </c>
      <c r="E89" s="58">
        <v>97.1</v>
      </c>
      <c r="F89" s="58">
        <v>90.6</v>
      </c>
      <c r="G89" s="58">
        <v>96.1</v>
      </c>
      <c r="H89" s="58">
        <v>96.8</v>
      </c>
      <c r="I89" s="58">
        <v>99.6</v>
      </c>
      <c r="J89" s="58">
        <v>100.4</v>
      </c>
      <c r="K89" s="58">
        <v>100.3</v>
      </c>
      <c r="L89" s="57">
        <v>101</v>
      </c>
    </row>
    <row r="90" spans="1:12" s="21" customFormat="1" ht="39.75" customHeight="1">
      <c r="A90" s="26" t="s">
        <v>181</v>
      </c>
      <c r="B90" s="2" t="s">
        <v>91</v>
      </c>
      <c r="C90" s="22" t="s">
        <v>62</v>
      </c>
      <c r="D90" s="59">
        <v>4.2</v>
      </c>
      <c r="E90" s="59">
        <v>4.4</v>
      </c>
      <c r="F90" s="59">
        <v>4.3</v>
      </c>
      <c r="G90" s="59">
        <v>4.4</v>
      </c>
      <c r="H90" s="59">
        <v>4.3</v>
      </c>
      <c r="I90" s="59">
        <v>4.4</v>
      </c>
      <c r="J90" s="59">
        <v>4.3</v>
      </c>
      <c r="K90" s="59">
        <v>4.3</v>
      </c>
      <c r="L90" s="59">
        <v>4.1</v>
      </c>
    </row>
    <row r="91" spans="1:12" s="21" customFormat="1" ht="11.25" customHeight="1">
      <c r="A91" s="25" t="s">
        <v>117</v>
      </c>
      <c r="B91" s="8" t="s">
        <v>92</v>
      </c>
      <c r="C91" s="34"/>
      <c r="D91" s="4"/>
      <c r="E91" s="4"/>
      <c r="F91" s="4"/>
      <c r="G91" s="4"/>
      <c r="H91" s="4"/>
      <c r="I91" s="4"/>
      <c r="J91" s="4"/>
      <c r="K91" s="4"/>
      <c r="L91" s="4"/>
    </row>
    <row r="92" spans="1:12" s="21" customFormat="1" ht="12.75">
      <c r="A92" s="26" t="s">
        <v>172</v>
      </c>
      <c r="B92" s="9" t="s">
        <v>93</v>
      </c>
      <c r="C92" s="35" t="s">
        <v>184</v>
      </c>
      <c r="D92" s="41">
        <v>26450</v>
      </c>
      <c r="E92" s="45">
        <v>26560</v>
      </c>
      <c r="F92" s="45">
        <v>26600</v>
      </c>
      <c r="G92" s="45">
        <v>26650</v>
      </c>
      <c r="H92" s="45">
        <v>26700</v>
      </c>
      <c r="I92" s="45">
        <v>26700</v>
      </c>
      <c r="J92" s="45">
        <v>26750</v>
      </c>
      <c r="K92" s="45">
        <v>26750</v>
      </c>
      <c r="L92" s="45">
        <v>26800</v>
      </c>
    </row>
    <row r="93" spans="1:12" s="21" customFormat="1" ht="12.75">
      <c r="A93" s="26" t="s">
        <v>173</v>
      </c>
      <c r="B93" s="10" t="s">
        <v>119</v>
      </c>
      <c r="C93" s="35" t="s">
        <v>184</v>
      </c>
      <c r="D93" s="48">
        <v>15247</v>
      </c>
      <c r="E93" s="50">
        <v>15031</v>
      </c>
      <c r="F93" s="50">
        <v>14738</v>
      </c>
      <c r="G93" s="50">
        <v>14650</v>
      </c>
      <c r="H93" s="50">
        <v>14710</v>
      </c>
      <c r="I93" s="50">
        <v>14640</v>
      </c>
      <c r="J93" s="50">
        <v>14720</v>
      </c>
      <c r="K93" s="50">
        <v>14670</v>
      </c>
      <c r="L93" s="50">
        <v>14760</v>
      </c>
    </row>
    <row r="94" spans="1:12" s="21" customFormat="1" ht="25.5">
      <c r="A94" s="26" t="s">
        <v>174</v>
      </c>
      <c r="B94" s="2" t="s">
        <v>94</v>
      </c>
      <c r="C94" s="22" t="s">
        <v>95</v>
      </c>
      <c r="D94" s="48">
        <v>90361</v>
      </c>
      <c r="E94" s="50">
        <v>96915.9</v>
      </c>
      <c r="F94" s="49">
        <v>99145</v>
      </c>
      <c r="G94" s="50">
        <v>100136.4</v>
      </c>
      <c r="H94" s="50">
        <v>100830.4</v>
      </c>
      <c r="I94" s="50">
        <v>102139.2</v>
      </c>
      <c r="J94" s="50">
        <v>103351.2</v>
      </c>
      <c r="K94" s="50">
        <v>106224.7</v>
      </c>
      <c r="L94" s="50">
        <v>107588.6</v>
      </c>
    </row>
    <row r="95" spans="1:12" s="21" customFormat="1" ht="39">
      <c r="A95" s="26" t="s">
        <v>175</v>
      </c>
      <c r="B95" s="2" t="s">
        <v>96</v>
      </c>
      <c r="C95" s="22" t="s">
        <v>43</v>
      </c>
      <c r="D95" s="53">
        <v>107.2</v>
      </c>
      <c r="E95" s="54">
        <v>107.3</v>
      </c>
      <c r="F95" s="54">
        <v>102.3</v>
      </c>
      <c r="G95" s="55">
        <v>101</v>
      </c>
      <c r="H95" s="54">
        <v>101.7</v>
      </c>
      <c r="I95" s="55">
        <v>102</v>
      </c>
      <c r="J95" s="55">
        <v>102.5</v>
      </c>
      <c r="K95" s="55">
        <v>104</v>
      </c>
      <c r="L95" s="54">
        <v>104.1</v>
      </c>
    </row>
    <row r="96" spans="1:12" s="21" customFormat="1" ht="11.25" customHeight="1">
      <c r="A96" s="26" t="s">
        <v>176</v>
      </c>
      <c r="B96" s="2" t="s">
        <v>97</v>
      </c>
      <c r="C96" s="22" t="s">
        <v>43</v>
      </c>
      <c r="D96" s="48">
        <v>103.2</v>
      </c>
      <c r="E96" s="54">
        <v>101.7</v>
      </c>
      <c r="F96" s="54">
        <v>97.5</v>
      </c>
      <c r="G96" s="54">
        <v>95.8</v>
      </c>
      <c r="H96" s="54">
        <v>95.9</v>
      </c>
      <c r="I96" s="54">
        <v>98.4</v>
      </c>
      <c r="J96" s="54">
        <v>98.6</v>
      </c>
      <c r="K96" s="54">
        <v>100</v>
      </c>
      <c r="L96" s="54">
        <v>100.1</v>
      </c>
    </row>
    <row r="97" spans="1:12" s="21" customFormat="1" ht="25.5">
      <c r="A97" s="26" t="s">
        <v>177</v>
      </c>
      <c r="B97" s="2" t="s">
        <v>98</v>
      </c>
      <c r="C97" s="22" t="s">
        <v>62</v>
      </c>
      <c r="D97" s="48">
        <v>3.14</v>
      </c>
      <c r="E97" s="56">
        <v>0.73</v>
      </c>
      <c r="F97" s="56">
        <v>0.73</v>
      </c>
      <c r="G97" s="56">
        <v>0.94</v>
      </c>
      <c r="H97" s="56">
        <v>0.73</v>
      </c>
      <c r="I97" s="56">
        <v>0.97</v>
      </c>
      <c r="J97" s="56">
        <v>0.71</v>
      </c>
      <c r="K97" s="56">
        <v>0.9</v>
      </c>
      <c r="L97" s="56">
        <v>0.7</v>
      </c>
    </row>
    <row r="98" spans="1:12" s="21" customFormat="1" ht="36.75" customHeight="1">
      <c r="A98" s="26" t="s">
        <v>178</v>
      </c>
      <c r="B98" s="2" t="s">
        <v>99</v>
      </c>
      <c r="C98" s="35" t="s">
        <v>184</v>
      </c>
      <c r="D98" s="48">
        <v>831</v>
      </c>
      <c r="E98" s="50">
        <v>193</v>
      </c>
      <c r="F98" s="50">
        <v>195</v>
      </c>
      <c r="G98" s="50">
        <v>250</v>
      </c>
      <c r="H98" s="50">
        <v>195</v>
      </c>
      <c r="I98" s="50">
        <v>260</v>
      </c>
      <c r="J98" s="50">
        <v>190</v>
      </c>
      <c r="K98" s="50">
        <v>240</v>
      </c>
      <c r="L98" s="50">
        <v>187</v>
      </c>
    </row>
    <row r="99" spans="1:12" s="21" customFormat="1" ht="10.5" customHeight="1">
      <c r="A99" s="26" t="s">
        <v>179</v>
      </c>
      <c r="B99" s="2" t="s">
        <v>100</v>
      </c>
      <c r="C99" s="22" t="s">
        <v>101</v>
      </c>
      <c r="D99" s="48">
        <v>14825</v>
      </c>
      <c r="E99" s="50">
        <v>15517.8</v>
      </c>
      <c r="F99" s="50">
        <v>15883</v>
      </c>
      <c r="G99" s="50">
        <v>15789.5</v>
      </c>
      <c r="H99" s="50">
        <v>15911</v>
      </c>
      <c r="I99" s="50">
        <v>16154.3</v>
      </c>
      <c r="J99" s="50">
        <v>16432.8</v>
      </c>
      <c r="K99" s="50">
        <v>16826</v>
      </c>
      <c r="L99" s="50">
        <v>17106.6</v>
      </c>
    </row>
    <row r="100" spans="1:12" s="21" customFormat="1" ht="25.5">
      <c r="A100" s="26" t="s">
        <v>180</v>
      </c>
      <c r="B100" s="2" t="s">
        <v>104</v>
      </c>
      <c r="C100" s="22" t="s">
        <v>43</v>
      </c>
      <c r="D100" s="48">
        <v>104</v>
      </c>
      <c r="E100" s="50">
        <v>104.7</v>
      </c>
      <c r="F100" s="50">
        <v>102.4</v>
      </c>
      <c r="G100" s="50">
        <v>99.4</v>
      </c>
      <c r="H100" s="50">
        <v>100.2</v>
      </c>
      <c r="I100" s="50">
        <v>102.3</v>
      </c>
      <c r="J100" s="49">
        <v>103.3</v>
      </c>
      <c r="K100" s="50">
        <v>104.2</v>
      </c>
      <c r="L100" s="50">
        <v>104.1</v>
      </c>
    </row>
    <row r="101" spans="1:12" s="21" customFormat="1" ht="12.7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1:12" s="21" customFormat="1" ht="12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s="18" customFormat="1" ht="12.7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</sheetData>
  <sheetProtection/>
  <mergeCells count="12">
    <mergeCell ref="C4:C6"/>
    <mergeCell ref="K5:L5"/>
    <mergeCell ref="A1:L1"/>
    <mergeCell ref="F5:F7"/>
    <mergeCell ref="E5:E7"/>
    <mergeCell ref="D5:D7"/>
    <mergeCell ref="A102:L102"/>
    <mergeCell ref="A101:L101"/>
    <mergeCell ref="A2:L2"/>
    <mergeCell ref="G5:H5"/>
    <mergeCell ref="I5:J5"/>
    <mergeCell ref="G4:L4"/>
  </mergeCells>
  <printOptions/>
  <pageMargins left="0.3937007874015748" right="0.3937007874015748" top="0.7874015748031497" bottom="0.1968503937007874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Пивоварчик Лидия Геннадьевна</cp:lastModifiedBy>
  <cp:lastPrinted>2022-06-30T06:28:55Z</cp:lastPrinted>
  <dcterms:created xsi:type="dcterms:W3CDTF">2018-10-15T12:06:40Z</dcterms:created>
  <dcterms:modified xsi:type="dcterms:W3CDTF">2022-07-04T10:22:34Z</dcterms:modified>
  <cp:category/>
  <cp:version/>
  <cp:contentType/>
  <cp:contentStatus/>
</cp:coreProperties>
</file>