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60" windowWidth="21075" windowHeight="9030" tabRatio="292"/>
  </bookViews>
  <sheets>
    <sheet name="отчет за 3 кв. 2017" sheetId="8" r:id="rId1"/>
    <sheet name="отчет за 2 кв. 2017 (2)" sheetId="7" r:id="rId2"/>
    <sheet name="отчет за 1 кв. 2017" sheetId="6" r:id="rId3"/>
    <sheet name="отчет за 4 кв. 2016" sheetId="5" r:id="rId4"/>
    <sheet name="отчет за 3 кв. 2016" sheetId="4" r:id="rId5"/>
    <sheet name="отчет за 2 кв. 2016" sheetId="3" r:id="rId6"/>
    <sheet name="отчет за 1 кв. 2016 (2)" sheetId="2" r:id="rId7"/>
    <sheet name="отчет за 1 кв. 2016" sheetId="1" r:id="rId8"/>
  </sheets>
  <definedNames>
    <definedName name="Excel_BuiltIn_Print_Titles_3" localSheetId="7">#REF!</definedName>
    <definedName name="Excel_BuiltIn_Print_Titles_3" localSheetId="6">#REF!</definedName>
    <definedName name="Excel_BuiltIn_Print_Titles_3" localSheetId="2">#REF!</definedName>
    <definedName name="Excel_BuiltIn_Print_Titles_3" localSheetId="5">#REF!</definedName>
    <definedName name="Excel_BuiltIn_Print_Titles_3" localSheetId="1">#REF!</definedName>
    <definedName name="Excel_BuiltIn_Print_Titles_3" localSheetId="4">#REF!</definedName>
    <definedName name="Excel_BuiltIn_Print_Titles_3" localSheetId="0">#REF!</definedName>
    <definedName name="Excel_BuiltIn_Print_Titles_3" localSheetId="3">#REF!</definedName>
    <definedName name="Excel_BuiltIn_Print_Titles_3">#REF!</definedName>
    <definedName name="_xlnm.Print_Titles" localSheetId="7">'отчет за 1 кв. 2016'!$12:$13</definedName>
    <definedName name="_xlnm.Print_Titles" localSheetId="6">'отчет за 1 кв. 2016 (2)'!$12:$13</definedName>
    <definedName name="_xlnm.Print_Titles" localSheetId="2">'отчет за 1 кв. 2017'!$12:$13</definedName>
    <definedName name="_xlnm.Print_Titles" localSheetId="5">'отчет за 2 кв. 2016'!$12:$13</definedName>
    <definedName name="_xlnm.Print_Titles" localSheetId="1">'отчет за 2 кв. 2017 (2)'!$12:$13</definedName>
    <definedName name="_xlnm.Print_Titles" localSheetId="4">'отчет за 3 кв. 2016'!$12:$13</definedName>
    <definedName name="_xlnm.Print_Titles" localSheetId="0">'отчет за 3 кв. 2017'!$12:$13</definedName>
    <definedName name="_xlnm.Print_Titles" localSheetId="3">'отчет за 4 кв. 2016'!$12:$13</definedName>
  </definedNames>
  <calcPr calcId="145621"/>
</workbook>
</file>

<file path=xl/calcChain.xml><?xml version="1.0" encoding="utf-8"?>
<calcChain xmlns="http://schemas.openxmlformats.org/spreadsheetml/2006/main">
  <c r="E27" i="8" l="1"/>
  <c r="G17" i="8" l="1"/>
  <c r="F17" i="8"/>
  <c r="I18" i="8" l="1"/>
  <c r="H18" i="8"/>
  <c r="F52" i="8"/>
  <c r="G51" i="8"/>
  <c r="G52" i="8" s="1"/>
  <c r="F51" i="8"/>
  <c r="E51" i="8"/>
  <c r="E52" i="8" s="1"/>
  <c r="G49" i="8"/>
  <c r="E49" i="8"/>
  <c r="G47" i="8"/>
  <c r="G44" i="8"/>
  <c r="E44" i="8"/>
  <c r="G42" i="8"/>
  <c r="G40" i="8"/>
  <c r="H40" i="8" s="1"/>
  <c r="F40" i="8"/>
  <c r="E40" i="8"/>
  <c r="E41" i="8" s="1"/>
  <c r="G39" i="8"/>
  <c r="F39" i="8"/>
  <c r="F41" i="8" s="1"/>
  <c r="E39" i="8"/>
  <c r="G38" i="8"/>
  <c r="I38" i="8" s="1"/>
  <c r="F38" i="8"/>
  <c r="E38" i="8"/>
  <c r="I37" i="8"/>
  <c r="H37" i="8"/>
  <c r="I36" i="8"/>
  <c r="H36" i="8"/>
  <c r="I35" i="8"/>
  <c r="H35" i="8"/>
  <c r="G32" i="8"/>
  <c r="H32" i="8" s="1"/>
  <c r="F32" i="8"/>
  <c r="E32" i="8"/>
  <c r="G31" i="8"/>
  <c r="G33" i="8" s="1"/>
  <c r="F31" i="8"/>
  <c r="E31" i="8"/>
  <c r="E33" i="8" s="1"/>
  <c r="H30" i="8"/>
  <c r="G30" i="8"/>
  <c r="I30" i="8" s="1"/>
  <c r="F30" i="8"/>
  <c r="E30" i="8"/>
  <c r="H29" i="8"/>
  <c r="H28" i="8"/>
  <c r="I27" i="8"/>
  <c r="H27" i="8"/>
  <c r="G24" i="8"/>
  <c r="E24" i="8"/>
  <c r="G23" i="8"/>
  <c r="F23" i="8"/>
  <c r="F48" i="8" s="1"/>
  <c r="E23" i="8"/>
  <c r="E48" i="8" s="1"/>
  <c r="G22" i="8"/>
  <c r="G25" i="8" s="1"/>
  <c r="G21" i="8"/>
  <c r="H20" i="8"/>
  <c r="F44" i="8"/>
  <c r="F47" i="8"/>
  <c r="E22" i="8"/>
  <c r="E25" i="8" s="1"/>
  <c r="F33" i="8" l="1"/>
  <c r="I33" i="8" s="1"/>
  <c r="G41" i="8"/>
  <c r="H41" i="8" s="1"/>
  <c r="I40" i="8"/>
  <c r="I44" i="8"/>
  <c r="F43" i="8"/>
  <c r="H23" i="8"/>
  <c r="I24" i="8"/>
  <c r="H33" i="8"/>
  <c r="I52" i="8"/>
  <c r="H52" i="8"/>
  <c r="I41" i="8"/>
  <c r="H44" i="8"/>
  <c r="E21" i="8"/>
  <c r="F24" i="8"/>
  <c r="F21" i="8"/>
  <c r="I21" i="8" s="1"/>
  <c r="H38" i="8"/>
  <c r="G43" i="8"/>
  <c r="H47" i="8"/>
  <c r="G48" i="8"/>
  <c r="F49" i="8"/>
  <c r="I49" i="8" s="1"/>
  <c r="H51" i="8"/>
  <c r="H17" i="8"/>
  <c r="I19" i="8"/>
  <c r="F22" i="8"/>
  <c r="I23" i="8"/>
  <c r="H24" i="8"/>
  <c r="I31" i="8"/>
  <c r="H39" i="8"/>
  <c r="E42" i="8"/>
  <c r="E45" i="8" s="1"/>
  <c r="E47" i="8"/>
  <c r="E50" i="8" s="1"/>
  <c r="I47" i="8"/>
  <c r="I51" i="8"/>
  <c r="H19" i="8"/>
  <c r="H31" i="8"/>
  <c r="I17" i="8"/>
  <c r="I39" i="8"/>
  <c r="F42" i="8"/>
  <c r="H42" i="8" s="1"/>
  <c r="E43" i="8"/>
  <c r="F19" i="7"/>
  <c r="F17" i="7"/>
  <c r="F45" i="8" l="1"/>
  <c r="I43" i="8"/>
  <c r="H43" i="8"/>
  <c r="F25" i="8"/>
  <c r="I22" i="8"/>
  <c r="H22" i="8"/>
  <c r="H49" i="8"/>
  <c r="I48" i="8"/>
  <c r="H48" i="8"/>
  <c r="H21" i="8"/>
  <c r="I42" i="8"/>
  <c r="F50" i="8"/>
  <c r="G45" i="8"/>
  <c r="G50" i="8"/>
  <c r="G48" i="7"/>
  <c r="E43" i="7"/>
  <c r="E48" i="7"/>
  <c r="F23" i="7"/>
  <c r="F48" i="7" s="1"/>
  <c r="G23" i="7"/>
  <c r="G43" i="7" s="1"/>
  <c r="E23" i="7"/>
  <c r="G51" i="7"/>
  <c r="G52" i="7" s="1"/>
  <c r="F51" i="7"/>
  <c r="I51" i="7" s="1"/>
  <c r="E51" i="7"/>
  <c r="E52" i="7" s="1"/>
  <c r="G49" i="7"/>
  <c r="F49" i="7"/>
  <c r="E49" i="7"/>
  <c r="G47" i="7"/>
  <c r="F47" i="7"/>
  <c r="E47" i="7"/>
  <c r="G44" i="7"/>
  <c r="I44" i="7" s="1"/>
  <c r="F44" i="7"/>
  <c r="G42" i="7"/>
  <c r="F42" i="7"/>
  <c r="I40" i="7"/>
  <c r="G40" i="7"/>
  <c r="H40" i="7" s="1"/>
  <c r="F40" i="7"/>
  <c r="E40" i="7"/>
  <c r="E41" i="7" s="1"/>
  <c r="G39" i="7"/>
  <c r="G41" i="7" s="1"/>
  <c r="F39" i="7"/>
  <c r="F41" i="7" s="1"/>
  <c r="E39" i="7"/>
  <c r="G38" i="7"/>
  <c r="H38" i="7" s="1"/>
  <c r="F38" i="7"/>
  <c r="E38" i="7"/>
  <c r="I37" i="7"/>
  <c r="H37" i="7"/>
  <c r="I36" i="7"/>
  <c r="H36" i="7"/>
  <c r="I35" i="7"/>
  <c r="H35" i="7"/>
  <c r="G32" i="7"/>
  <c r="F32" i="7"/>
  <c r="F33" i="7" s="1"/>
  <c r="E32" i="7"/>
  <c r="G31" i="7"/>
  <c r="G33" i="7" s="1"/>
  <c r="F31" i="7"/>
  <c r="E31" i="7"/>
  <c r="E33" i="7" s="1"/>
  <c r="G30" i="7"/>
  <c r="F30" i="7"/>
  <c r="H30" i="7" s="1"/>
  <c r="E30" i="7"/>
  <c r="H29" i="7"/>
  <c r="E44" i="7"/>
  <c r="H28" i="7"/>
  <c r="I27" i="7"/>
  <c r="H27" i="7"/>
  <c r="G24" i="7"/>
  <c r="F24" i="7"/>
  <c r="F25" i="7" s="1"/>
  <c r="E24" i="7"/>
  <c r="G22" i="7"/>
  <c r="I22" i="7" s="1"/>
  <c r="F22" i="7"/>
  <c r="E22" i="7"/>
  <c r="G21" i="7"/>
  <c r="F21" i="7"/>
  <c r="E21" i="7"/>
  <c r="H20" i="7"/>
  <c r="I19" i="7"/>
  <c r="H19" i="7"/>
  <c r="I17" i="7"/>
  <c r="H17" i="7"/>
  <c r="E17" i="7"/>
  <c r="E42" i="7" s="1"/>
  <c r="I45" i="8" l="1"/>
  <c r="H45" i="8"/>
  <c r="H25" i="8"/>
  <c r="I25" i="8"/>
  <c r="H50" i="8"/>
  <c r="I50" i="8"/>
  <c r="H22" i="7"/>
  <c r="I21" i="7"/>
  <c r="H23" i="7"/>
  <c r="F43" i="7"/>
  <c r="I43" i="7" s="1"/>
  <c r="I23" i="7"/>
  <c r="I24" i="7"/>
  <c r="I48" i="7"/>
  <c r="H48" i="7"/>
  <c r="H43" i="7"/>
  <c r="H42" i="7"/>
  <c r="H21" i="7"/>
  <c r="F45" i="7"/>
  <c r="E50" i="7"/>
  <c r="I30" i="7"/>
  <c r="H32" i="7"/>
  <c r="I47" i="7"/>
  <c r="F50" i="7"/>
  <c r="H47" i="7"/>
  <c r="G50" i="7"/>
  <c r="E25" i="7"/>
  <c r="I41" i="7"/>
  <c r="H41" i="7"/>
  <c r="I33" i="7"/>
  <c r="H33" i="7"/>
  <c r="E45" i="7"/>
  <c r="H24" i="7"/>
  <c r="G25" i="7"/>
  <c r="H49" i="7"/>
  <c r="I31" i="7"/>
  <c r="I38" i="7"/>
  <c r="H39" i="7"/>
  <c r="I42" i="7"/>
  <c r="H44" i="7"/>
  <c r="G45" i="7"/>
  <c r="I49" i="7"/>
  <c r="F52" i="7"/>
  <c r="I52" i="7" s="1"/>
  <c r="I39" i="7"/>
  <c r="H51" i="7"/>
  <c r="H31" i="7"/>
  <c r="F47" i="6"/>
  <c r="G47" i="6"/>
  <c r="E47" i="6"/>
  <c r="F41" i="6"/>
  <c r="G41" i="6"/>
  <c r="E41" i="6"/>
  <c r="E28" i="6"/>
  <c r="G30" i="6"/>
  <c r="G28" i="6"/>
  <c r="F30" i="6"/>
  <c r="F28" i="6"/>
  <c r="I50" i="7" l="1"/>
  <c r="H50" i="7"/>
  <c r="H52" i="7"/>
  <c r="I45" i="7"/>
  <c r="H45" i="7"/>
  <c r="I25" i="7"/>
  <c r="H25" i="7"/>
  <c r="H27" i="6"/>
  <c r="E27" i="6"/>
  <c r="E17" i="6"/>
  <c r="G48" i="6" l="1"/>
  <c r="F48" i="6"/>
  <c r="E48" i="6"/>
  <c r="G45" i="6"/>
  <c r="F45" i="6"/>
  <c r="E45" i="6"/>
  <c r="G44" i="6"/>
  <c r="F44" i="6"/>
  <c r="E44" i="6"/>
  <c r="G40" i="6"/>
  <c r="F40" i="6"/>
  <c r="E40" i="6"/>
  <c r="G38" i="6"/>
  <c r="F38" i="6"/>
  <c r="E38" i="6"/>
  <c r="G37" i="6"/>
  <c r="F37" i="6"/>
  <c r="F39" i="6" s="1"/>
  <c r="E37" i="6"/>
  <c r="G36" i="6"/>
  <c r="F36" i="6"/>
  <c r="E36" i="6"/>
  <c r="I35" i="6"/>
  <c r="H35" i="6"/>
  <c r="I34" i="6"/>
  <c r="H34" i="6"/>
  <c r="I33" i="6"/>
  <c r="H33" i="6"/>
  <c r="F31" i="6"/>
  <c r="E30" i="6"/>
  <c r="E31" i="6" s="1"/>
  <c r="G29" i="6"/>
  <c r="G31" i="6" s="1"/>
  <c r="F29" i="6"/>
  <c r="E29" i="6"/>
  <c r="H28" i="6"/>
  <c r="H26" i="6"/>
  <c r="I25" i="6"/>
  <c r="H25" i="6"/>
  <c r="I22" i="6"/>
  <c r="G22" i="6"/>
  <c r="F22" i="6"/>
  <c r="H22" i="6" s="1"/>
  <c r="E22" i="6"/>
  <c r="G21" i="6"/>
  <c r="G23" i="6" s="1"/>
  <c r="F21" i="6"/>
  <c r="E21" i="6"/>
  <c r="G20" i="6"/>
  <c r="F20" i="6"/>
  <c r="E20" i="6"/>
  <c r="H19" i="6"/>
  <c r="I18" i="6"/>
  <c r="H18" i="6"/>
  <c r="I17" i="6"/>
  <c r="H17" i="6"/>
  <c r="H30" i="6" l="1"/>
  <c r="I28" i="6"/>
  <c r="I21" i="6"/>
  <c r="H40" i="6"/>
  <c r="H20" i="6"/>
  <c r="E23" i="6"/>
  <c r="E42" i="6"/>
  <c r="E46" i="6"/>
  <c r="G39" i="6"/>
  <c r="H39" i="6" s="1"/>
  <c r="G46" i="6"/>
  <c r="H38" i="6"/>
  <c r="I38" i="6"/>
  <c r="I47" i="6"/>
  <c r="F46" i="6"/>
  <c r="I46" i="6" s="1"/>
  <c r="H45" i="6"/>
  <c r="H36" i="6"/>
  <c r="F42" i="6"/>
  <c r="I41" i="6"/>
  <c r="H44" i="6"/>
  <c r="E39" i="6"/>
  <c r="I31" i="6"/>
  <c r="H31" i="6"/>
  <c r="I23" i="6"/>
  <c r="I48" i="6"/>
  <c r="H48" i="6"/>
  <c r="I39" i="6"/>
  <c r="I20" i="6"/>
  <c r="H21" i="6"/>
  <c r="F23" i="6"/>
  <c r="H23" i="6" s="1"/>
  <c r="I29" i="6"/>
  <c r="I36" i="6"/>
  <c r="H37" i="6"/>
  <c r="I40" i="6"/>
  <c r="H41" i="6"/>
  <c r="G42" i="6"/>
  <c r="I45" i="6"/>
  <c r="I37" i="6"/>
  <c r="H47" i="6"/>
  <c r="H29" i="6"/>
  <c r="I44" i="6"/>
  <c r="G47" i="5"/>
  <c r="H46" i="5"/>
  <c r="G46" i="5"/>
  <c r="F46" i="5"/>
  <c r="I46" i="5" s="1"/>
  <c r="E46" i="5"/>
  <c r="E47" i="5" s="1"/>
  <c r="E44" i="5"/>
  <c r="E45" i="5" s="1"/>
  <c r="G43" i="5"/>
  <c r="E43" i="5"/>
  <c r="E40" i="5"/>
  <c r="E41" i="5" s="1"/>
  <c r="E39" i="5"/>
  <c r="G38" i="5"/>
  <c r="I37" i="5"/>
  <c r="H37" i="5"/>
  <c r="G37" i="5"/>
  <c r="F37" i="5"/>
  <c r="E37" i="5"/>
  <c r="G36" i="5"/>
  <c r="H36" i="5" s="1"/>
  <c r="F36" i="5"/>
  <c r="F38" i="5" s="1"/>
  <c r="E36" i="5"/>
  <c r="E38" i="5" s="1"/>
  <c r="G35" i="5"/>
  <c r="I35" i="5" s="1"/>
  <c r="F35" i="5"/>
  <c r="E35" i="5"/>
  <c r="I34" i="5"/>
  <c r="H34" i="5"/>
  <c r="I33" i="5"/>
  <c r="H33" i="5"/>
  <c r="I32" i="5"/>
  <c r="H32" i="5"/>
  <c r="G29" i="5"/>
  <c r="F29" i="5"/>
  <c r="E29" i="5"/>
  <c r="E30" i="5" s="1"/>
  <c r="G28" i="5"/>
  <c r="F28" i="5"/>
  <c r="E28" i="5"/>
  <c r="G27" i="5"/>
  <c r="E27" i="5"/>
  <c r="H26" i="5"/>
  <c r="I25" i="5"/>
  <c r="H25" i="5"/>
  <c r="F27" i="5"/>
  <c r="E22" i="5"/>
  <c r="G21" i="5"/>
  <c r="E21" i="5"/>
  <c r="E20" i="5"/>
  <c r="H19" i="5"/>
  <c r="G40" i="5"/>
  <c r="F40" i="5"/>
  <c r="G39" i="5"/>
  <c r="F20" i="5"/>
  <c r="H46" i="6" l="1"/>
  <c r="H42" i="6"/>
  <c r="I42" i="6"/>
  <c r="I36" i="5"/>
  <c r="F30" i="5"/>
  <c r="H29" i="5"/>
  <c r="I28" i="5"/>
  <c r="E23" i="5"/>
  <c r="I40" i="5"/>
  <c r="H40" i="5"/>
  <c r="I47" i="5"/>
  <c r="H38" i="5"/>
  <c r="I27" i="5"/>
  <c r="G41" i="5"/>
  <c r="F44" i="5"/>
  <c r="G22" i="5"/>
  <c r="H27" i="5"/>
  <c r="H17" i="5"/>
  <c r="H18" i="5"/>
  <c r="G23" i="5"/>
  <c r="H28" i="5"/>
  <c r="G30" i="5"/>
  <c r="H35" i="5"/>
  <c r="I38" i="5"/>
  <c r="I17" i="5"/>
  <c r="I18" i="5"/>
  <c r="G20" i="5"/>
  <c r="F21" i="5"/>
  <c r="F43" i="5"/>
  <c r="H43" i="5" s="1"/>
  <c r="F47" i="5"/>
  <c r="F22" i="5"/>
  <c r="F39" i="5"/>
  <c r="F41" i="5" s="1"/>
  <c r="G44" i="5"/>
  <c r="G45" i="5" s="1"/>
  <c r="H47" i="5"/>
  <c r="G18" i="4"/>
  <c r="F17" i="4"/>
  <c r="G21" i="4"/>
  <c r="G17" i="4"/>
  <c r="G25" i="4"/>
  <c r="F25" i="4"/>
  <c r="F18" i="4"/>
  <c r="I43" i="5" l="1"/>
  <c r="F23" i="5"/>
  <c r="H23" i="5" s="1"/>
  <c r="I30" i="5"/>
  <c r="H30" i="5"/>
  <c r="H20" i="5"/>
  <c r="I20" i="5"/>
  <c r="H39" i="5"/>
  <c r="H21" i="5"/>
  <c r="I23" i="5"/>
  <c r="I39" i="5"/>
  <c r="I44" i="5"/>
  <c r="H44" i="5"/>
  <c r="F45" i="5"/>
  <c r="I45" i="5" s="1"/>
  <c r="I21" i="5"/>
  <c r="I22" i="5"/>
  <c r="H22" i="5"/>
  <c r="I41" i="5"/>
  <c r="H41" i="5"/>
  <c r="F47" i="4"/>
  <c r="E47" i="4"/>
  <c r="G46" i="4"/>
  <c r="I46" i="4" s="1"/>
  <c r="F46" i="4"/>
  <c r="E46" i="4"/>
  <c r="G44" i="4"/>
  <c r="G43" i="4"/>
  <c r="F43" i="4"/>
  <c r="G40" i="4"/>
  <c r="I40" i="4" s="1"/>
  <c r="G39" i="4"/>
  <c r="F39" i="4"/>
  <c r="I39" i="4" s="1"/>
  <c r="F38" i="4"/>
  <c r="E38" i="4"/>
  <c r="G37" i="4"/>
  <c r="I37" i="4" s="1"/>
  <c r="F37" i="4"/>
  <c r="E37" i="4"/>
  <c r="G36" i="4"/>
  <c r="G38" i="4" s="1"/>
  <c r="F36" i="4"/>
  <c r="E36" i="4"/>
  <c r="G35" i="4"/>
  <c r="I35" i="4" s="1"/>
  <c r="F35" i="4"/>
  <c r="E35" i="4"/>
  <c r="I34" i="4"/>
  <c r="H34" i="4"/>
  <c r="I33" i="4"/>
  <c r="H33" i="4"/>
  <c r="I32" i="4"/>
  <c r="H32" i="4"/>
  <c r="H29" i="4"/>
  <c r="G29" i="4"/>
  <c r="G30" i="4" s="1"/>
  <c r="F29" i="4"/>
  <c r="E29" i="4"/>
  <c r="I28" i="4"/>
  <c r="H28" i="4"/>
  <c r="G28" i="4"/>
  <c r="F28" i="4"/>
  <c r="F30" i="4" s="1"/>
  <c r="E28" i="4"/>
  <c r="E30" i="4" s="1"/>
  <c r="G27" i="4"/>
  <c r="H27" i="4" s="1"/>
  <c r="F27" i="4"/>
  <c r="H26" i="4"/>
  <c r="I25" i="4"/>
  <c r="H25" i="4"/>
  <c r="E43" i="4"/>
  <c r="G22" i="4"/>
  <c r="G23" i="4" s="1"/>
  <c r="F21" i="4"/>
  <c r="I21" i="4" s="1"/>
  <c r="E21" i="4"/>
  <c r="G20" i="4"/>
  <c r="E20" i="4"/>
  <c r="H19" i="4"/>
  <c r="F40" i="4"/>
  <c r="E40" i="4"/>
  <c r="I17" i="4"/>
  <c r="H17" i="4"/>
  <c r="H45" i="5" l="1"/>
  <c r="H36" i="4"/>
  <c r="H35" i="4"/>
  <c r="G45" i="4"/>
  <c r="I43" i="4"/>
  <c r="G41" i="4"/>
  <c r="I27" i="4"/>
  <c r="H21" i="4"/>
  <c r="H39" i="4"/>
  <c r="H43" i="4"/>
  <c r="F41" i="4"/>
  <c r="H40" i="4"/>
  <c r="E45" i="4"/>
  <c r="I38" i="4"/>
  <c r="H38" i="4"/>
  <c r="H30" i="4"/>
  <c r="I30" i="4"/>
  <c r="E39" i="4"/>
  <c r="E41" i="4" s="1"/>
  <c r="E44" i="4"/>
  <c r="H18" i="4"/>
  <c r="F20" i="4"/>
  <c r="E22" i="4"/>
  <c r="E23" i="4" s="1"/>
  <c r="I36" i="4"/>
  <c r="H37" i="4"/>
  <c r="F44" i="4"/>
  <c r="H46" i="4"/>
  <c r="G47" i="4"/>
  <c r="I18" i="4"/>
  <c r="F22" i="4"/>
  <c r="F45" i="4"/>
  <c r="E27" i="4"/>
  <c r="G46" i="3"/>
  <c r="G47" i="3"/>
  <c r="F46" i="3"/>
  <c r="F47" i="3"/>
  <c r="I47" i="3"/>
  <c r="H47" i="3"/>
  <c r="E46" i="3"/>
  <c r="E47" i="3"/>
  <c r="I46" i="3"/>
  <c r="H46" i="3"/>
  <c r="G43" i="3"/>
  <c r="G44" i="3"/>
  <c r="G45" i="3"/>
  <c r="F43" i="3"/>
  <c r="F18" i="3"/>
  <c r="F44" i="3"/>
  <c r="F45" i="3"/>
  <c r="I45" i="3"/>
  <c r="H45" i="3"/>
  <c r="E25" i="3"/>
  <c r="E43" i="3"/>
  <c r="E18" i="3"/>
  <c r="E44" i="3"/>
  <c r="E45" i="3"/>
  <c r="I44" i="3"/>
  <c r="H44" i="3"/>
  <c r="I43" i="3"/>
  <c r="H43" i="3"/>
  <c r="G39" i="3"/>
  <c r="G40" i="3"/>
  <c r="G41" i="3"/>
  <c r="F39" i="3"/>
  <c r="F40" i="3"/>
  <c r="F41" i="3"/>
  <c r="I41" i="3"/>
  <c r="H41" i="3"/>
  <c r="E39" i="3"/>
  <c r="E40" i="3"/>
  <c r="E41" i="3"/>
  <c r="I40" i="3"/>
  <c r="H40" i="3"/>
  <c r="I39" i="3"/>
  <c r="H39" i="3"/>
  <c r="G36" i="3"/>
  <c r="G37" i="3"/>
  <c r="G38" i="3"/>
  <c r="F36" i="3"/>
  <c r="F37" i="3"/>
  <c r="F38" i="3"/>
  <c r="I38" i="3"/>
  <c r="H38" i="3"/>
  <c r="E36" i="3"/>
  <c r="E37" i="3"/>
  <c r="E38" i="3"/>
  <c r="I37" i="3"/>
  <c r="H37" i="3"/>
  <c r="I36" i="3"/>
  <c r="H36" i="3"/>
  <c r="G35" i="3"/>
  <c r="F35" i="3"/>
  <c r="I35" i="3"/>
  <c r="H35" i="3"/>
  <c r="E35" i="3"/>
  <c r="I34" i="3"/>
  <c r="H34" i="3"/>
  <c r="I33" i="3"/>
  <c r="H33" i="3"/>
  <c r="I32" i="3"/>
  <c r="H32" i="3"/>
  <c r="G28" i="3"/>
  <c r="G29" i="3"/>
  <c r="G30" i="3"/>
  <c r="F28" i="3"/>
  <c r="F29" i="3"/>
  <c r="F30" i="3"/>
  <c r="I30" i="3"/>
  <c r="H30" i="3"/>
  <c r="E28" i="3"/>
  <c r="E29" i="3"/>
  <c r="E30" i="3"/>
  <c r="H29" i="3"/>
  <c r="I28" i="3"/>
  <c r="H28" i="3"/>
  <c r="G27" i="3"/>
  <c r="F27" i="3"/>
  <c r="I27" i="3"/>
  <c r="H27" i="3"/>
  <c r="E27" i="3"/>
  <c r="H26" i="3"/>
  <c r="I25" i="3"/>
  <c r="H25" i="3"/>
  <c r="G22" i="3"/>
  <c r="G23" i="3"/>
  <c r="F21" i="3"/>
  <c r="F22" i="3"/>
  <c r="F23" i="3"/>
  <c r="I23" i="3"/>
  <c r="H23" i="3"/>
  <c r="E21" i="3"/>
  <c r="E22" i="3"/>
  <c r="E23" i="3"/>
  <c r="I22" i="3"/>
  <c r="H22" i="3"/>
  <c r="I21" i="3"/>
  <c r="H21" i="3"/>
  <c r="G20" i="3"/>
  <c r="F20" i="3"/>
  <c r="I20" i="3"/>
  <c r="H20" i="3"/>
  <c r="E20" i="3"/>
  <c r="H19" i="3"/>
  <c r="I18" i="3"/>
  <c r="H18" i="3"/>
  <c r="I17" i="3"/>
  <c r="H17" i="3"/>
  <c r="H33" i="2"/>
  <c r="H34" i="2"/>
  <c r="H35" i="2"/>
  <c r="H36" i="2"/>
  <c r="H37" i="2"/>
  <c r="H38" i="2"/>
  <c r="H39" i="2"/>
  <c r="H40" i="2"/>
  <c r="H41" i="2"/>
  <c r="H43" i="2"/>
  <c r="H44" i="2"/>
  <c r="H45" i="2"/>
  <c r="H46" i="2"/>
  <c r="H47" i="2"/>
  <c r="H32" i="2"/>
  <c r="H26" i="2"/>
  <c r="H27" i="2"/>
  <c r="H28" i="2"/>
  <c r="H29" i="2"/>
  <c r="H30" i="2"/>
  <c r="H25" i="2"/>
  <c r="H22" i="2"/>
  <c r="H23" i="2"/>
  <c r="H21" i="2"/>
  <c r="H20" i="2"/>
  <c r="H18" i="2"/>
  <c r="H19" i="2"/>
  <c r="H17" i="2"/>
  <c r="G46" i="2"/>
  <c r="G47" i="2"/>
  <c r="F46" i="2"/>
  <c r="F47" i="2"/>
  <c r="I47" i="2"/>
  <c r="E46" i="2"/>
  <c r="E47" i="2"/>
  <c r="I46" i="2"/>
  <c r="G43" i="2"/>
  <c r="G44" i="2"/>
  <c r="G45" i="2"/>
  <c r="F17" i="2"/>
  <c r="F43" i="2"/>
  <c r="F18" i="2"/>
  <c r="F44" i="2"/>
  <c r="F45" i="2"/>
  <c r="I45" i="2"/>
  <c r="E17" i="2"/>
  <c r="E25" i="2"/>
  <c r="E43" i="2"/>
  <c r="E18" i="2"/>
  <c r="E44" i="2"/>
  <c r="E45" i="2"/>
  <c r="I44" i="2"/>
  <c r="I43" i="2"/>
  <c r="G39" i="2"/>
  <c r="G40" i="2"/>
  <c r="G41" i="2"/>
  <c r="F39" i="2"/>
  <c r="F40" i="2"/>
  <c r="F41" i="2"/>
  <c r="I41" i="2"/>
  <c r="E39" i="2"/>
  <c r="E40" i="2"/>
  <c r="E41" i="2"/>
  <c r="I40" i="2"/>
  <c r="I39" i="2"/>
  <c r="G36" i="2"/>
  <c r="G37" i="2"/>
  <c r="G38" i="2"/>
  <c r="F36" i="2"/>
  <c r="F37" i="2"/>
  <c r="F38" i="2"/>
  <c r="I38" i="2"/>
  <c r="E36" i="2"/>
  <c r="E37" i="2"/>
  <c r="E38" i="2"/>
  <c r="I37" i="2"/>
  <c r="I36" i="2"/>
  <c r="G35" i="2"/>
  <c r="F35" i="2"/>
  <c r="I35" i="2"/>
  <c r="E35" i="2"/>
  <c r="I34" i="2"/>
  <c r="I33" i="2"/>
  <c r="I32" i="2"/>
  <c r="G28" i="2"/>
  <c r="G29" i="2"/>
  <c r="G30" i="2"/>
  <c r="F28" i="2"/>
  <c r="F29" i="2"/>
  <c r="F30" i="2"/>
  <c r="I30" i="2"/>
  <c r="E28" i="2"/>
  <c r="E29" i="2"/>
  <c r="E30" i="2"/>
  <c r="I28" i="2"/>
  <c r="G27" i="2"/>
  <c r="F27" i="2"/>
  <c r="I27" i="2"/>
  <c r="E27" i="2"/>
  <c r="I25" i="2"/>
  <c r="G22" i="2"/>
  <c r="G23" i="2"/>
  <c r="F21" i="2"/>
  <c r="F22" i="2"/>
  <c r="F23" i="2"/>
  <c r="I23" i="2"/>
  <c r="E21" i="2"/>
  <c r="E22" i="2"/>
  <c r="E23" i="2"/>
  <c r="I22" i="2"/>
  <c r="I21" i="2"/>
  <c r="G20" i="2"/>
  <c r="F20" i="2"/>
  <c r="I20" i="2"/>
  <c r="E20" i="2"/>
  <c r="I18" i="2"/>
  <c r="I17" i="2"/>
  <c r="F47" i="1"/>
  <c r="G47" i="1"/>
  <c r="F46" i="1"/>
  <c r="G46" i="1"/>
  <c r="F45" i="1"/>
  <c r="G43" i="1"/>
  <c r="G44" i="1"/>
  <c r="G45" i="1"/>
  <c r="F44" i="1"/>
  <c r="F43" i="1"/>
  <c r="F41" i="1"/>
  <c r="G39" i="1"/>
  <c r="G40" i="1"/>
  <c r="G41" i="1"/>
  <c r="F40" i="1"/>
  <c r="F39" i="1"/>
  <c r="F38" i="1"/>
  <c r="G38" i="1"/>
  <c r="F37" i="1"/>
  <c r="G37" i="1"/>
  <c r="F36" i="1"/>
  <c r="G36" i="1"/>
  <c r="E36" i="1"/>
  <c r="F35" i="1"/>
  <c r="G35" i="1"/>
  <c r="F30" i="1"/>
  <c r="G30" i="1"/>
  <c r="F29" i="1"/>
  <c r="G29" i="1"/>
  <c r="E29" i="1"/>
  <c r="G28" i="1"/>
  <c r="E28" i="1"/>
  <c r="F28" i="1"/>
  <c r="I33" i="1"/>
  <c r="I34" i="1"/>
  <c r="I35" i="1"/>
  <c r="I36" i="1"/>
  <c r="I37" i="1"/>
  <c r="I38" i="1"/>
  <c r="I39" i="1"/>
  <c r="I40" i="1"/>
  <c r="I41" i="1"/>
  <c r="I43" i="1"/>
  <c r="I44" i="1"/>
  <c r="I45" i="1"/>
  <c r="I46" i="1"/>
  <c r="I47" i="1"/>
  <c r="H33" i="1"/>
  <c r="H34" i="1"/>
  <c r="H35" i="1"/>
  <c r="H36" i="1"/>
  <c r="H37" i="1"/>
  <c r="H38" i="1"/>
  <c r="H39" i="1"/>
  <c r="H40" i="1"/>
  <c r="H41" i="1"/>
  <c r="H43" i="1"/>
  <c r="H44" i="1"/>
  <c r="H45" i="1"/>
  <c r="H46" i="1"/>
  <c r="H47" i="1"/>
  <c r="I32" i="1"/>
  <c r="H32" i="1"/>
  <c r="H28" i="1"/>
  <c r="H29" i="1"/>
  <c r="H30" i="1"/>
  <c r="G27" i="1"/>
  <c r="I27" i="1"/>
  <c r="I28" i="1"/>
  <c r="I30" i="1"/>
  <c r="H26" i="1"/>
  <c r="H27" i="1"/>
  <c r="I25" i="1"/>
  <c r="H25" i="1"/>
  <c r="F27" i="1"/>
  <c r="G20" i="1"/>
  <c r="H20" i="1"/>
  <c r="H21" i="1"/>
  <c r="G22" i="1"/>
  <c r="H22" i="1"/>
  <c r="G23" i="1"/>
  <c r="H23" i="1"/>
  <c r="F23" i="1"/>
  <c r="I21" i="1"/>
  <c r="I22" i="1"/>
  <c r="I23" i="1"/>
  <c r="F22" i="1"/>
  <c r="F21" i="1"/>
  <c r="F17" i="1"/>
  <c r="F20" i="1"/>
  <c r="I20" i="1"/>
  <c r="I18" i="1"/>
  <c r="I17" i="1"/>
  <c r="H18" i="1"/>
  <c r="H19" i="1"/>
  <c r="H17" i="1"/>
  <c r="F18" i="1"/>
  <c r="E46" i="1"/>
  <c r="E47" i="1"/>
  <c r="E43" i="1"/>
  <c r="E44" i="1"/>
  <c r="E45" i="1"/>
  <c r="E39" i="1"/>
  <c r="E40" i="1"/>
  <c r="E41" i="1"/>
  <c r="E37" i="1"/>
  <c r="E38" i="1"/>
  <c r="E35" i="1"/>
  <c r="E30" i="1"/>
  <c r="E25" i="1"/>
  <c r="E27" i="1"/>
  <c r="E17" i="1"/>
  <c r="E21" i="1"/>
  <c r="E18" i="1"/>
  <c r="E22" i="1"/>
  <c r="E23" i="1"/>
  <c r="E20" i="1"/>
  <c r="H45" i="4" l="1"/>
  <c r="H41" i="4"/>
  <c r="I47" i="4"/>
  <c r="H47" i="4"/>
  <c r="H20" i="4"/>
  <c r="I20" i="4"/>
  <c r="F23" i="4"/>
  <c r="H22" i="4"/>
  <c r="H44" i="4"/>
  <c r="I44" i="4"/>
  <c r="I45" i="4"/>
  <c r="I22" i="4"/>
  <c r="I41" i="4"/>
  <c r="I23" i="4" l="1"/>
  <c r="H23" i="4"/>
</calcChain>
</file>

<file path=xl/comments1.xml><?xml version="1.0" encoding="utf-8"?>
<comments xmlns="http://schemas.openxmlformats.org/spreadsheetml/2006/main">
  <authors>
    <author>Смолина Елена Александровна</author>
  </authors>
  <commentList>
    <comment ref="E12" authorId="0">
      <text>
        <r>
          <rPr>
            <b/>
            <sz val="9"/>
            <color indexed="81"/>
            <rFont val="Tahoma"/>
            <family val="2"/>
            <charset val="204"/>
          </rPr>
          <t>Смолина Елена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план на текущий год, утвержденный постановлением
</t>
        </r>
      </text>
    </comment>
    <comment ref="F12" authorId="0">
      <text>
        <r>
          <rPr>
            <b/>
            <sz val="9"/>
            <color indexed="81"/>
            <rFont val="Tahoma"/>
            <family val="2"/>
            <charset val="204"/>
          </rPr>
          <t>Смолина Елена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по казначейской росписи на последний день отчетного периода</t>
        </r>
      </text>
    </comment>
    <comment ref="G12" authorId="0">
      <text>
        <r>
          <rPr>
            <b/>
            <sz val="9"/>
            <color indexed="81"/>
            <rFont val="Tahoma"/>
            <family val="2"/>
            <charset val="204"/>
          </rPr>
          <t>Смолина Елена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кассовое исполнение на последний день отчетного периода</t>
        </r>
      </text>
    </comment>
  </commentList>
</comments>
</file>

<file path=xl/comments2.xml><?xml version="1.0" encoding="utf-8"?>
<comments xmlns="http://schemas.openxmlformats.org/spreadsheetml/2006/main">
  <authors>
    <author>Смолина Елена Александровна</author>
  </authors>
  <commentList>
    <comment ref="E12" authorId="0">
      <text>
        <r>
          <rPr>
            <b/>
            <sz val="9"/>
            <color indexed="81"/>
            <rFont val="Tahoma"/>
            <family val="2"/>
            <charset val="204"/>
          </rPr>
          <t>Смолина Елена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план на текущий год, утвержденный постановлением
</t>
        </r>
      </text>
    </comment>
    <comment ref="F12" authorId="0">
      <text>
        <r>
          <rPr>
            <b/>
            <sz val="9"/>
            <color indexed="81"/>
            <rFont val="Tahoma"/>
            <family val="2"/>
            <charset val="204"/>
          </rPr>
          <t>Смолина Елена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по казначейской росписи на последний день отчетного периода</t>
        </r>
      </text>
    </comment>
    <comment ref="G12" authorId="0">
      <text>
        <r>
          <rPr>
            <b/>
            <sz val="9"/>
            <color indexed="81"/>
            <rFont val="Tahoma"/>
            <family val="2"/>
            <charset val="204"/>
          </rPr>
          <t>Смолина Елена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кассовое исполнение на последний день отчетного периода</t>
        </r>
      </text>
    </comment>
  </commentList>
</comments>
</file>

<file path=xl/comments3.xml><?xml version="1.0" encoding="utf-8"?>
<comments xmlns="http://schemas.openxmlformats.org/spreadsheetml/2006/main">
  <authors>
    <author>Смолина Елена Александровна</author>
  </authors>
  <commentList>
    <comment ref="E12" authorId="0">
      <text>
        <r>
          <rPr>
            <b/>
            <sz val="9"/>
            <color indexed="81"/>
            <rFont val="Tahoma"/>
            <family val="2"/>
            <charset val="204"/>
          </rPr>
          <t>Смолина Елена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план на текущий год, утвержденный постановлением
</t>
        </r>
      </text>
    </comment>
    <comment ref="F12" authorId="0">
      <text>
        <r>
          <rPr>
            <b/>
            <sz val="9"/>
            <color indexed="81"/>
            <rFont val="Tahoma"/>
            <family val="2"/>
            <charset val="204"/>
          </rPr>
          <t>Смолина Елена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по казначейской росписи на последний день отчетного периода</t>
        </r>
      </text>
    </comment>
    <comment ref="G12" authorId="0">
      <text>
        <r>
          <rPr>
            <b/>
            <sz val="9"/>
            <color indexed="81"/>
            <rFont val="Tahoma"/>
            <family val="2"/>
            <charset val="204"/>
          </rPr>
          <t>Смолина Елена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кассовое исполнение на последний день отчетного периода</t>
        </r>
      </text>
    </comment>
  </commentList>
</comments>
</file>

<file path=xl/comments4.xml><?xml version="1.0" encoding="utf-8"?>
<comments xmlns="http://schemas.openxmlformats.org/spreadsheetml/2006/main">
  <authors>
    <author>Смолина Елена Александровна</author>
  </authors>
  <commentList>
    <comment ref="E12" authorId="0">
      <text>
        <r>
          <rPr>
            <b/>
            <sz val="9"/>
            <color indexed="81"/>
            <rFont val="Tahoma"/>
            <family val="2"/>
            <charset val="204"/>
          </rPr>
          <t>Смолина Елена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план на текущий год, утвержденный постановлением
</t>
        </r>
      </text>
    </comment>
    <comment ref="F12" authorId="0">
      <text>
        <r>
          <rPr>
            <b/>
            <sz val="9"/>
            <color indexed="81"/>
            <rFont val="Tahoma"/>
            <family val="2"/>
            <charset val="204"/>
          </rPr>
          <t>Смолина Елена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по казначейской росписи на последний день отчетного периода</t>
        </r>
      </text>
    </comment>
    <comment ref="G12" authorId="0">
      <text>
        <r>
          <rPr>
            <b/>
            <sz val="9"/>
            <color indexed="81"/>
            <rFont val="Tahoma"/>
            <family val="2"/>
            <charset val="204"/>
          </rPr>
          <t>Смолина Елена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кассовое исполнение на последний день отчетного периода</t>
        </r>
      </text>
    </comment>
  </commentList>
</comments>
</file>

<file path=xl/comments5.xml><?xml version="1.0" encoding="utf-8"?>
<comments xmlns="http://schemas.openxmlformats.org/spreadsheetml/2006/main">
  <authors>
    <author>Смолина Елена Александровна</author>
  </authors>
  <commentList>
    <comment ref="E12" authorId="0">
      <text>
        <r>
          <rPr>
            <b/>
            <sz val="9"/>
            <color indexed="81"/>
            <rFont val="Tahoma"/>
            <family val="2"/>
            <charset val="204"/>
          </rPr>
          <t>Смолина Елена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план на текущий год, утвержденный постановлением
</t>
        </r>
      </text>
    </comment>
    <comment ref="F12" authorId="0">
      <text>
        <r>
          <rPr>
            <b/>
            <sz val="9"/>
            <color indexed="81"/>
            <rFont val="Tahoma"/>
            <family val="2"/>
            <charset val="204"/>
          </rPr>
          <t>Смолина Елена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по казначейской росписи на последний день отчетного периода</t>
        </r>
      </text>
    </comment>
    <comment ref="G12" authorId="0">
      <text>
        <r>
          <rPr>
            <b/>
            <sz val="9"/>
            <color indexed="81"/>
            <rFont val="Tahoma"/>
            <family val="2"/>
            <charset val="204"/>
          </rPr>
          <t>Смолина Елена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кассовое исполнение на последний день отчетного периода</t>
        </r>
      </text>
    </comment>
  </commentList>
</comments>
</file>

<file path=xl/comments6.xml><?xml version="1.0" encoding="utf-8"?>
<comments xmlns="http://schemas.openxmlformats.org/spreadsheetml/2006/main">
  <authors>
    <author>Смолина Елена Александровна</author>
  </authors>
  <commentList>
    <comment ref="E12" authorId="0">
      <text>
        <r>
          <rPr>
            <b/>
            <sz val="9"/>
            <color indexed="81"/>
            <rFont val="Tahoma"/>
            <family val="2"/>
            <charset val="204"/>
          </rPr>
          <t>Смолина Елена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план на текущий год, утвержденный постановлением
</t>
        </r>
      </text>
    </comment>
    <comment ref="F12" authorId="0">
      <text>
        <r>
          <rPr>
            <b/>
            <sz val="9"/>
            <color indexed="81"/>
            <rFont val="Tahoma"/>
            <family val="2"/>
            <charset val="204"/>
          </rPr>
          <t>Смолина Елена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по казначейской росписи на последний день отчетного периода</t>
        </r>
      </text>
    </comment>
    <comment ref="G12" authorId="0">
      <text>
        <r>
          <rPr>
            <b/>
            <sz val="9"/>
            <color indexed="81"/>
            <rFont val="Tahoma"/>
            <family val="2"/>
            <charset val="204"/>
          </rPr>
          <t>Смолина Елена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кассовое исполнение на последний день отчетного периода</t>
        </r>
      </text>
    </comment>
  </commentList>
</comments>
</file>

<file path=xl/comments7.xml><?xml version="1.0" encoding="utf-8"?>
<comments xmlns="http://schemas.openxmlformats.org/spreadsheetml/2006/main">
  <authors>
    <author>Смолина Елена Александровна</author>
  </authors>
  <commentList>
    <comment ref="E12" authorId="0">
      <text>
        <r>
          <rPr>
            <b/>
            <sz val="9"/>
            <color indexed="81"/>
            <rFont val="Tahoma"/>
            <family val="2"/>
            <charset val="204"/>
          </rPr>
          <t>Смолина Елена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план на текущий год, утвержденный постановлением
</t>
        </r>
      </text>
    </comment>
    <comment ref="F12" authorId="0">
      <text>
        <r>
          <rPr>
            <b/>
            <sz val="9"/>
            <color indexed="81"/>
            <rFont val="Tahoma"/>
            <family val="2"/>
            <charset val="204"/>
          </rPr>
          <t>Смолина Елена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по казначейской росписи на последний день отчетного периода</t>
        </r>
      </text>
    </comment>
    <comment ref="G12" authorId="0">
      <text>
        <r>
          <rPr>
            <b/>
            <sz val="9"/>
            <color indexed="81"/>
            <rFont val="Tahoma"/>
            <family val="2"/>
            <charset val="204"/>
          </rPr>
          <t>Смолина Елена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кассовое исполнение на последний день отчетного периода</t>
        </r>
      </text>
    </comment>
  </commentList>
</comments>
</file>

<file path=xl/comments8.xml><?xml version="1.0" encoding="utf-8"?>
<comments xmlns="http://schemas.openxmlformats.org/spreadsheetml/2006/main">
  <authors>
    <author>Смолина Елена Александровна</author>
  </authors>
  <commentList>
    <comment ref="E12" authorId="0">
      <text>
        <r>
          <rPr>
            <b/>
            <sz val="9"/>
            <color indexed="81"/>
            <rFont val="Tahoma"/>
            <family val="2"/>
            <charset val="204"/>
          </rPr>
          <t>Смолина Елена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план на текущий год, утвержденный постановлением
</t>
        </r>
      </text>
    </comment>
    <comment ref="F12" authorId="0">
      <text>
        <r>
          <rPr>
            <b/>
            <sz val="9"/>
            <color indexed="81"/>
            <rFont val="Tahoma"/>
            <family val="2"/>
            <charset val="204"/>
          </rPr>
          <t>Смолина Елена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по казначейской росписи на последний день отчетного периода</t>
        </r>
      </text>
    </comment>
    <comment ref="G12" authorId="0">
      <text>
        <r>
          <rPr>
            <b/>
            <sz val="9"/>
            <color indexed="81"/>
            <rFont val="Tahoma"/>
            <family val="2"/>
            <charset val="204"/>
          </rPr>
          <t>Смолина Елена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кассовое исполнение на последний день отчетного периода</t>
        </r>
      </text>
    </comment>
  </commentList>
</comments>
</file>

<file path=xl/sharedStrings.xml><?xml version="1.0" encoding="utf-8"?>
<sst xmlns="http://schemas.openxmlformats.org/spreadsheetml/2006/main" count="804" uniqueCount="100">
  <si>
    <t>к Порядку</t>
  </si>
  <si>
    <t>Отчет</t>
  </si>
  <si>
    <t>об исполнении муниципальной программы</t>
  </si>
  <si>
    <t>Благоустройство города Югорска на 2014-2020 годы</t>
  </si>
  <si>
    <t>(наименование программы)</t>
  </si>
  <si>
    <t>Департамент жилищно-коммунального и строительного комплекса</t>
  </si>
  <si>
    <t>(ответственный исполнитель)</t>
  </si>
  <si>
    <t>в тыс. руб.</t>
  </si>
  <si>
    <t>№ п/п</t>
  </si>
  <si>
    <t>Наименование мероприятий</t>
  </si>
  <si>
    <t>Ответственный исполнитель/соисполнитель (наименование органа или структурного подразделения)</t>
  </si>
  <si>
    <t>Источники финансирования</t>
  </si>
  <si>
    <t>Утверждено по программе (план по программе)</t>
  </si>
  <si>
    <t>Утверждено в бюджете</t>
  </si>
  <si>
    <t>Фактическое значение за отчетный период</t>
  </si>
  <si>
    <t>Отклонение</t>
  </si>
  <si>
    <t>Примечания</t>
  </si>
  <si>
    <t>Абсолютное значение (гр.6-гр.7)</t>
  </si>
  <si>
    <t>Относительное значение, % (гр.7 /гр.6*100%)</t>
  </si>
  <si>
    <t>Цель: Комплексное благоустройство и озеленение города Югорска, создание благоуприятных, комфортных и безопасных условий для проживания и отдыха жителей города</t>
  </si>
  <si>
    <t>Задача 1 Развитие и поддержка инициатив жителей города по благоустройству территорий</t>
  </si>
  <si>
    <t>ДЖКиСК</t>
  </si>
  <si>
    <t>Х</t>
  </si>
  <si>
    <t>Всего</t>
  </si>
  <si>
    <t>Управление по бухгалтерскому учету и отчетности</t>
  </si>
  <si>
    <t>Бандурин В.К.</t>
  </si>
  <si>
    <t>Смолина Е.А.</t>
  </si>
  <si>
    <t>(34675)7-03-66</t>
  </si>
  <si>
    <t>(Ф.И.О. руководителя)</t>
  </si>
  <si>
    <t>(подпись)</t>
  </si>
  <si>
    <t>(Ф.И.О. ответственного исполнителя за составление формы)</t>
  </si>
  <si>
    <t>(телефон)</t>
  </si>
  <si>
    <t>Михайлова Л.А.</t>
  </si>
  <si>
    <t>Бочарова О.В.</t>
  </si>
  <si>
    <t>(34675)5-00-47</t>
  </si>
  <si>
    <t>(соисполнитель)</t>
  </si>
  <si>
    <t xml:space="preserve">Дата составления отчета </t>
  </si>
  <si>
    <t>приложение 3</t>
  </si>
  <si>
    <t>1</t>
  </si>
  <si>
    <t>Выполнение работ по благоустройству города  (1)</t>
  </si>
  <si>
    <t>бюджет МО</t>
  </si>
  <si>
    <t>бюджет АО</t>
  </si>
  <si>
    <t xml:space="preserve">управление бухгалтерского учета и отчетности </t>
  </si>
  <si>
    <t>Итого по задаче 1</t>
  </si>
  <si>
    <t>Задача 2. Приведение объектов благоустройства в надлежащее санитарно-техническое состояние</t>
  </si>
  <si>
    <t>2</t>
  </si>
  <si>
    <t>Содержание и текущий ремонт объектов благоустройства в городе Югорске (2,3,4,5)</t>
  </si>
  <si>
    <t>Итого по задаче 2</t>
  </si>
  <si>
    <t>Задача 3. Регулирование численности безнадзорных и бродячих животных</t>
  </si>
  <si>
    <t>3</t>
  </si>
  <si>
    <t>Санитарный отлов безнадзорных и бродячих  животных (6)</t>
  </si>
  <si>
    <t>Итого по задаче 3</t>
  </si>
  <si>
    <t xml:space="preserve">ВСЕГО ПО МУНИЦИПАЛЬНОЙ ПРОГРАММЕ </t>
  </si>
  <si>
    <t>в том числе:</t>
  </si>
  <si>
    <t>Ответственный исполнитель  ДЖКиСК</t>
  </si>
  <si>
    <t xml:space="preserve">Соисполнитель: Управление бухгалтерского учета и отчетности </t>
  </si>
  <si>
    <r>
      <rPr>
        <u/>
        <sz val="12"/>
        <rFont val="Times New Roman"/>
        <family val="1"/>
        <charset val="204"/>
      </rPr>
      <t xml:space="preserve">12 </t>
    </r>
    <r>
      <rPr>
        <sz val="12"/>
        <rFont val="Times New Roman"/>
        <family val="1"/>
        <charset val="204"/>
      </rPr>
      <t>/ апреля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/</t>
    </r>
    <r>
      <rPr>
        <u/>
        <sz val="12"/>
        <rFont val="Times New Roman"/>
        <family val="1"/>
        <charset val="204"/>
      </rPr>
      <t>2016 г</t>
    </r>
    <r>
      <rPr>
        <sz val="12"/>
        <rFont val="Times New Roman"/>
        <family val="1"/>
        <charset val="204"/>
      </rPr>
      <t>ода</t>
    </r>
  </si>
  <si>
    <r>
      <t xml:space="preserve">по состоянию на </t>
    </r>
    <r>
      <rPr>
        <b/>
        <u/>
        <sz val="13"/>
        <rFont val="Times New Roman"/>
        <family val="1"/>
        <charset val="204"/>
      </rPr>
      <t xml:space="preserve"> 31 марта</t>
    </r>
    <r>
      <rPr>
        <b/>
        <sz val="13"/>
        <rFont val="Times New Roman"/>
        <family val="1"/>
        <charset val="204"/>
      </rPr>
      <t xml:space="preserve"> 20</t>
    </r>
    <r>
      <rPr>
        <b/>
        <u/>
        <sz val="13"/>
        <rFont val="Times New Roman"/>
        <family val="1"/>
        <charset val="204"/>
      </rPr>
      <t xml:space="preserve">16 </t>
    </r>
    <r>
      <rPr>
        <b/>
        <sz val="13"/>
        <rFont val="Times New Roman"/>
        <family val="1"/>
        <charset val="204"/>
      </rPr>
      <t>года</t>
    </r>
  </si>
  <si>
    <t>Наименование основного мероприятия</t>
  </si>
  <si>
    <t>Ответственный исполнитель/соисполнитель (наименование органа или структурного подразделения, учреждения)</t>
  </si>
  <si>
    <t>Абсолютное значение (гр.7-гр.6)</t>
  </si>
  <si>
    <r>
      <rPr>
        <u/>
        <sz val="12"/>
        <rFont val="Times New Roman"/>
        <family val="1"/>
        <charset val="204"/>
      </rPr>
      <t xml:space="preserve">14 </t>
    </r>
    <r>
      <rPr>
        <sz val="12"/>
        <rFont val="Times New Roman"/>
        <family val="1"/>
        <charset val="204"/>
      </rPr>
      <t>/ апреля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/</t>
    </r>
    <r>
      <rPr>
        <u/>
        <sz val="12"/>
        <rFont val="Times New Roman"/>
        <family val="1"/>
        <charset val="204"/>
      </rPr>
      <t>2016 г</t>
    </r>
    <r>
      <rPr>
        <sz val="12"/>
        <rFont val="Times New Roman"/>
        <family val="1"/>
        <charset val="204"/>
      </rPr>
      <t>ода</t>
    </r>
  </si>
  <si>
    <t>старая форма</t>
  </si>
  <si>
    <t>Результаты реализации муниципальной программы</t>
  </si>
  <si>
    <t>оплачены работы по содержанию объектов благоустройства за январь - февраль 2016 года</t>
  </si>
  <si>
    <t>За 1 квартал отловлено 191 бродячих животных, оплачены работы за январь-февраль 2016 года</t>
  </si>
  <si>
    <t>работы благоустройству города будут производиться в теплый период года</t>
  </si>
  <si>
    <r>
      <t xml:space="preserve">по состоянию на </t>
    </r>
    <r>
      <rPr>
        <b/>
        <u/>
        <sz val="13"/>
        <rFont val="Times New Roman"/>
        <family val="1"/>
        <charset val="204"/>
      </rPr>
      <t xml:space="preserve"> 30 июня</t>
    </r>
    <r>
      <rPr>
        <b/>
        <sz val="13"/>
        <rFont val="Times New Roman"/>
        <family val="1"/>
        <charset val="204"/>
      </rPr>
      <t xml:space="preserve"> 20</t>
    </r>
    <r>
      <rPr>
        <b/>
        <u/>
        <sz val="13"/>
        <rFont val="Times New Roman"/>
        <family val="1"/>
        <charset val="204"/>
      </rPr>
      <t xml:space="preserve">16 </t>
    </r>
    <r>
      <rPr>
        <b/>
        <sz val="13"/>
        <rFont val="Times New Roman"/>
        <family val="1"/>
        <charset val="204"/>
      </rPr>
      <t>года</t>
    </r>
  </si>
  <si>
    <t>оплачены работы по содержанию объектов благоустройства за январь - май 2016 года</t>
  </si>
  <si>
    <t>За 6 мес. отловлено 440 бродячих животных, оплачены работы за январь-май 2016 года</t>
  </si>
  <si>
    <t>работы по благоустройству города будут производиться в теплый период года</t>
  </si>
  <si>
    <t>Коробенко А.А.</t>
  </si>
  <si>
    <r>
      <t>08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/ июля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/</t>
    </r>
    <r>
      <rPr>
        <u/>
        <sz val="12"/>
        <rFont val="Times New Roman"/>
        <family val="1"/>
        <charset val="204"/>
      </rPr>
      <t>2016 г</t>
    </r>
    <r>
      <rPr>
        <sz val="12"/>
        <rFont val="Times New Roman"/>
        <family val="1"/>
        <charset val="204"/>
      </rPr>
      <t>ода</t>
    </r>
  </si>
  <si>
    <r>
      <t xml:space="preserve">по состоянию на </t>
    </r>
    <r>
      <rPr>
        <b/>
        <u/>
        <sz val="13"/>
        <rFont val="Times New Roman"/>
        <family val="1"/>
        <charset val="204"/>
      </rPr>
      <t xml:space="preserve"> 30 сентября</t>
    </r>
    <r>
      <rPr>
        <b/>
        <sz val="13"/>
        <rFont val="Times New Roman"/>
        <family val="1"/>
        <charset val="204"/>
      </rPr>
      <t xml:space="preserve"> 20</t>
    </r>
    <r>
      <rPr>
        <b/>
        <u/>
        <sz val="13"/>
        <rFont val="Times New Roman"/>
        <family val="1"/>
        <charset val="204"/>
      </rPr>
      <t xml:space="preserve">16 </t>
    </r>
    <r>
      <rPr>
        <b/>
        <sz val="13"/>
        <rFont val="Times New Roman"/>
        <family val="1"/>
        <charset val="204"/>
      </rPr>
      <t>года</t>
    </r>
  </si>
  <si>
    <r>
      <t>14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/ октября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/</t>
    </r>
    <r>
      <rPr>
        <u/>
        <sz val="12"/>
        <rFont val="Times New Roman"/>
        <family val="1"/>
        <charset val="204"/>
      </rPr>
      <t>2016 г</t>
    </r>
    <r>
      <rPr>
        <sz val="12"/>
        <rFont val="Times New Roman"/>
        <family val="1"/>
        <charset val="204"/>
      </rPr>
      <t>ода</t>
    </r>
  </si>
  <si>
    <t>работы по благоустройству города выполнены, документы на оплату находятся на проверке</t>
  </si>
  <si>
    <t>оплачены работы по содержанию объектов благоустройства за январь - июль 2016г., за август  частично оплачены, остальные документы на проверке,</t>
  </si>
  <si>
    <t>За 9 мес. отловлено 740 бродячих животных, оплачены работы за январь-август 2016 года</t>
  </si>
  <si>
    <r>
      <t xml:space="preserve">по состоянию на </t>
    </r>
    <r>
      <rPr>
        <b/>
        <u/>
        <sz val="13"/>
        <rFont val="Times New Roman"/>
        <family val="1"/>
        <charset val="204"/>
      </rPr>
      <t xml:space="preserve"> 31 декабря</t>
    </r>
    <r>
      <rPr>
        <b/>
        <sz val="13"/>
        <rFont val="Times New Roman"/>
        <family val="1"/>
        <charset val="204"/>
      </rPr>
      <t xml:space="preserve"> 20</t>
    </r>
    <r>
      <rPr>
        <b/>
        <u/>
        <sz val="13"/>
        <rFont val="Times New Roman"/>
        <family val="1"/>
        <charset val="204"/>
      </rPr>
      <t xml:space="preserve">16 </t>
    </r>
    <r>
      <rPr>
        <b/>
        <sz val="13"/>
        <rFont val="Times New Roman"/>
        <family val="1"/>
        <charset val="204"/>
      </rPr>
      <t>года</t>
    </r>
  </si>
  <si>
    <t>(34675)7-03-25</t>
  </si>
  <si>
    <r>
      <rPr>
        <u/>
        <sz val="12"/>
        <rFont val="Times New Roman"/>
        <family val="1"/>
        <charset val="204"/>
      </rPr>
      <t xml:space="preserve">12 </t>
    </r>
    <r>
      <rPr>
        <sz val="12"/>
        <rFont val="Times New Roman"/>
        <family val="1"/>
        <charset val="204"/>
      </rPr>
      <t xml:space="preserve">/ </t>
    </r>
    <r>
      <rPr>
        <u/>
        <sz val="12"/>
        <rFont val="Times New Roman"/>
        <family val="1"/>
        <charset val="204"/>
      </rPr>
      <t xml:space="preserve">января </t>
    </r>
    <r>
      <rPr>
        <sz val="12"/>
        <rFont val="Times New Roman"/>
        <family val="1"/>
        <charset val="204"/>
      </rPr>
      <t xml:space="preserve"> /20</t>
    </r>
    <r>
      <rPr>
        <u/>
        <sz val="12"/>
        <rFont val="Times New Roman"/>
        <family val="1"/>
        <charset val="204"/>
      </rPr>
      <t>17</t>
    </r>
    <r>
      <rPr>
        <sz val="12"/>
        <rFont val="Times New Roman"/>
        <family val="1"/>
        <charset val="204"/>
      </rPr>
      <t xml:space="preserve"> года</t>
    </r>
  </si>
  <si>
    <t>работы по благоустройству города выполнены и оплачены в соответствии с муниципальными контрактами в полном объеме</t>
  </si>
  <si>
    <t>работы по содержанию объектов благоустройства выполнены и оплачены в соответствии с муниципальными контрактами в полном объеме</t>
  </si>
  <si>
    <t>работы по отлову бродячих животных выполнены и оплачены в соответствии с муниципальными контрактами в полном объеме</t>
  </si>
  <si>
    <r>
      <t xml:space="preserve">по состоянию на </t>
    </r>
    <r>
      <rPr>
        <b/>
        <u/>
        <sz val="13"/>
        <rFont val="Times New Roman"/>
        <family val="1"/>
        <charset val="204"/>
      </rPr>
      <t xml:space="preserve"> 31 марта</t>
    </r>
    <r>
      <rPr>
        <b/>
        <sz val="13"/>
        <rFont val="Times New Roman"/>
        <family val="1"/>
        <charset val="204"/>
      </rPr>
      <t xml:space="preserve"> 20</t>
    </r>
    <r>
      <rPr>
        <b/>
        <u/>
        <sz val="13"/>
        <rFont val="Times New Roman"/>
        <family val="1"/>
        <charset val="204"/>
      </rPr>
      <t xml:space="preserve">17 </t>
    </r>
    <r>
      <rPr>
        <b/>
        <sz val="13"/>
        <rFont val="Times New Roman"/>
        <family val="1"/>
        <charset val="204"/>
      </rPr>
      <t>года</t>
    </r>
  </si>
  <si>
    <t>работы по благоустройству города будут выполняться в теплое время года в соответствии с муниципальными контрактами</t>
  </si>
  <si>
    <t>работы по отлову бродячих животных выполнены в соответствии с муниципальным контрактом в полном объеме,   оплачены за январь-февраль</t>
  </si>
  <si>
    <t>работы по содержанию объектов благоустройства выполнены в соответствии с муниципальными контрактами в полном объеме,   оплачены работы за январь, частично за февраль</t>
  </si>
  <si>
    <r>
      <rPr>
        <u/>
        <sz val="12"/>
        <rFont val="Times New Roman"/>
        <family val="1"/>
        <charset val="204"/>
      </rPr>
      <t xml:space="preserve">10 </t>
    </r>
    <r>
      <rPr>
        <sz val="12"/>
        <rFont val="Times New Roman"/>
        <family val="1"/>
        <charset val="204"/>
      </rPr>
      <t>/ апреля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/20</t>
    </r>
    <r>
      <rPr>
        <u/>
        <sz val="12"/>
        <rFont val="Times New Roman"/>
        <family val="1"/>
        <charset val="204"/>
      </rPr>
      <t>17</t>
    </r>
    <r>
      <rPr>
        <sz val="12"/>
        <rFont val="Times New Roman"/>
        <family val="1"/>
        <charset val="204"/>
      </rPr>
      <t xml:space="preserve"> года</t>
    </r>
  </si>
  <si>
    <r>
      <t xml:space="preserve">по состоянию на </t>
    </r>
    <r>
      <rPr>
        <b/>
        <u/>
        <sz val="13"/>
        <rFont val="Times New Roman"/>
        <family val="1"/>
        <charset val="204"/>
      </rPr>
      <t xml:space="preserve"> 30 июня</t>
    </r>
    <r>
      <rPr>
        <b/>
        <sz val="13"/>
        <rFont val="Times New Roman"/>
        <family val="1"/>
        <charset val="204"/>
      </rPr>
      <t xml:space="preserve"> 20</t>
    </r>
    <r>
      <rPr>
        <b/>
        <u/>
        <sz val="13"/>
        <rFont val="Times New Roman"/>
        <family val="1"/>
        <charset val="204"/>
      </rPr>
      <t xml:space="preserve">17 </t>
    </r>
    <r>
      <rPr>
        <b/>
        <sz val="13"/>
        <rFont val="Times New Roman"/>
        <family val="1"/>
        <charset val="204"/>
      </rPr>
      <t>года</t>
    </r>
  </si>
  <si>
    <t>бюджет РФ</t>
  </si>
  <si>
    <t>Ярков Г.А.</t>
  </si>
  <si>
    <t>работы по содержанию объектов благоустройства выполнены в соответствии с муниципальными контрактами в полном объеме,   оплачены работы за январь, февраль, март, апрель</t>
  </si>
  <si>
    <t>работы по отлову бродячих животных выполнены в соответствии с муниципальным контрактом в полном объеме,   оплачены за январь-апрель</t>
  </si>
  <si>
    <r>
      <t>04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/ июля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/20</t>
    </r>
    <r>
      <rPr>
        <u/>
        <sz val="12"/>
        <rFont val="Times New Roman"/>
        <family val="1"/>
        <charset val="204"/>
      </rPr>
      <t>17</t>
    </r>
    <r>
      <rPr>
        <sz val="12"/>
        <rFont val="Times New Roman"/>
        <family val="1"/>
        <charset val="204"/>
      </rPr>
      <t xml:space="preserve"> года</t>
    </r>
  </si>
  <si>
    <r>
      <t xml:space="preserve">по состоянию на </t>
    </r>
    <r>
      <rPr>
        <b/>
        <u/>
        <sz val="13"/>
        <rFont val="Times New Roman"/>
        <family val="1"/>
        <charset val="204"/>
      </rPr>
      <t xml:space="preserve"> 30 сентября</t>
    </r>
    <r>
      <rPr>
        <b/>
        <sz val="13"/>
        <rFont val="Times New Roman"/>
        <family val="1"/>
        <charset val="204"/>
      </rPr>
      <t xml:space="preserve"> 20</t>
    </r>
    <r>
      <rPr>
        <b/>
        <u/>
        <sz val="13"/>
        <rFont val="Times New Roman"/>
        <family val="1"/>
        <charset val="204"/>
      </rPr>
      <t xml:space="preserve">17 </t>
    </r>
    <r>
      <rPr>
        <b/>
        <sz val="13"/>
        <rFont val="Times New Roman"/>
        <family val="1"/>
        <charset val="204"/>
      </rPr>
      <t>года</t>
    </r>
  </si>
  <si>
    <t>работы по благоустройству города выполнены в соответствии с муниципальными контрактами, документы на оплату находятся на проверке</t>
  </si>
  <si>
    <t>работы по отлову бродячих животных выполнены в соответствии с муниципальным контрактом в полном объеме,   оплачены за январь-июль</t>
  </si>
  <si>
    <t>работы по содержанию объектов благоустройства выполнены в соответствии с муниципальными контрактами в полном объеме,   оплачены работы за январь-август</t>
  </si>
  <si>
    <r>
      <rPr>
        <u/>
        <sz val="12"/>
        <rFont val="Times New Roman"/>
        <family val="1"/>
        <charset val="204"/>
      </rPr>
      <t xml:space="preserve">04 </t>
    </r>
    <r>
      <rPr>
        <sz val="12"/>
        <rFont val="Times New Roman"/>
        <family val="1"/>
        <charset val="204"/>
      </rPr>
      <t>/</t>
    </r>
    <r>
      <rPr>
        <u/>
        <sz val="12"/>
        <rFont val="Times New Roman"/>
        <family val="1"/>
        <charset val="204"/>
      </rPr>
      <t xml:space="preserve"> октября </t>
    </r>
    <r>
      <rPr>
        <sz val="12"/>
        <rFont val="Times New Roman"/>
        <family val="1"/>
        <charset val="204"/>
      </rPr>
      <t xml:space="preserve"> /20</t>
    </r>
    <r>
      <rPr>
        <u/>
        <sz val="12"/>
        <rFont val="Times New Roman"/>
        <family val="1"/>
        <charset val="204"/>
      </rPr>
      <t>17</t>
    </r>
    <r>
      <rPr>
        <sz val="12"/>
        <rFont val="Times New Roman"/>
        <family val="1"/>
        <charset val="204"/>
      </rPr>
      <t xml:space="preserve">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</si>
</sst>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%"/>
    <numFmt numFmtId="166" formatCode="00\.00\.00"/>
  </numFmts>
  <fonts count="31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b/>
      <u/>
      <sz val="13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.5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u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color rgb="FF0000FF"/>
      <name val="Times New Roman"/>
      <family val="1"/>
      <charset val="204"/>
    </font>
    <font>
      <sz val="8"/>
      <color rgb="FF0000FF"/>
      <name val="Times New Roman"/>
      <family val="1"/>
      <charset val="204"/>
    </font>
    <font>
      <sz val="7"/>
      <color rgb="FF0000FF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3" fillId="0" borderId="0"/>
    <xf numFmtId="0" fontId="1" fillId="0" borderId="0"/>
    <xf numFmtId="0" fontId="2" fillId="0" borderId="0"/>
  </cellStyleXfs>
  <cellXfs count="282">
    <xf numFmtId="0" fontId="0" fillId="0" borderId="0" xfId="0"/>
    <xf numFmtId="0" fontId="3" fillId="0" borderId="0" xfId="1" applyFont="1" applyAlignment="1">
      <alignment vertical="center" wrapText="1"/>
    </xf>
    <xf numFmtId="0" fontId="4" fillId="0" borderId="0" xfId="1" applyFont="1" applyAlignment="1">
      <alignment vertical="center" wrapText="1"/>
    </xf>
    <xf numFmtId="0" fontId="2" fillId="0" borderId="0" xfId="1"/>
    <xf numFmtId="0" fontId="4" fillId="0" borderId="0" xfId="1" applyFont="1" applyAlignment="1">
      <alignment horizontal="right" vertical="center" wrapText="1"/>
    </xf>
    <xf numFmtId="0" fontId="7" fillId="0" borderId="0" xfId="1" applyFont="1" applyAlignment="1">
      <alignment vertical="center" wrapText="1"/>
    </xf>
    <xf numFmtId="0" fontId="3" fillId="0" borderId="0" xfId="1" applyFont="1" applyAlignment="1">
      <alignment horizontal="right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164" fontId="10" fillId="0" borderId="0" xfId="1" applyNumberFormat="1" applyFont="1" applyAlignment="1">
      <alignment horizontal="center" vertical="center" wrapText="1"/>
    </xf>
    <xf numFmtId="49" fontId="17" fillId="0" borderId="0" xfId="0" applyNumberFormat="1" applyFont="1" applyBorder="1" applyAlignment="1">
      <alignment vertical="center"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2" fillId="0" borderId="0" xfId="0" applyNumberFormat="1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164" fontId="12" fillId="0" borderId="0" xfId="0" applyNumberFormat="1" applyFont="1" applyFill="1" applyBorder="1" applyAlignment="1" applyProtection="1">
      <alignment horizontal="center" vertical="center" wrapText="1"/>
    </xf>
    <xf numFmtId="164" fontId="11" fillId="0" borderId="0" xfId="0" applyNumberFormat="1" applyFont="1" applyFill="1" applyBorder="1" applyAlignment="1">
      <alignment horizontal="center" vertical="center" wrapText="1"/>
    </xf>
    <xf numFmtId="49" fontId="3" fillId="0" borderId="0" xfId="1" applyNumberFormat="1" applyFont="1" applyBorder="1" applyAlignment="1">
      <alignment vertical="center" wrapText="1"/>
    </xf>
    <xf numFmtId="164" fontId="12" fillId="0" borderId="1" xfId="0" applyNumberFormat="1" applyFont="1" applyFill="1" applyBorder="1" applyAlignment="1" applyProtection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49" fontId="12" fillId="0" borderId="1" xfId="1" applyNumberFormat="1" applyFont="1" applyBorder="1" applyAlignment="1">
      <alignment horizontal="center" wrapText="1"/>
    </xf>
    <xf numFmtId="49" fontId="17" fillId="0" borderId="16" xfId="0" applyNumberFormat="1" applyFont="1" applyBorder="1" applyAlignment="1">
      <alignment vertical="top" wrapText="1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164" fontId="8" fillId="0" borderId="0" xfId="0" applyNumberFormat="1" applyFont="1" applyFill="1" applyBorder="1" applyAlignment="1" applyProtection="1">
      <alignment horizontal="center" vertical="top" wrapText="1"/>
    </xf>
    <xf numFmtId="164" fontId="8" fillId="0" borderId="0" xfId="0" applyNumberFormat="1" applyFont="1" applyFill="1" applyBorder="1" applyAlignment="1">
      <alignment horizontal="center" vertical="top" wrapText="1"/>
    </xf>
    <xf numFmtId="49" fontId="8" fillId="0" borderId="0" xfId="1" applyNumberFormat="1" applyFont="1" applyBorder="1" applyAlignment="1">
      <alignment horizontal="center" vertical="top" wrapText="1"/>
    </xf>
    <xf numFmtId="49" fontId="17" fillId="0" borderId="0" xfId="0" applyNumberFormat="1" applyFont="1" applyBorder="1" applyAlignment="1">
      <alignment vertical="top" wrapText="1"/>
    </xf>
    <xf numFmtId="164" fontId="18" fillId="0" borderId="0" xfId="0" applyNumberFormat="1" applyFont="1" applyFill="1" applyBorder="1" applyAlignment="1">
      <alignment horizontal="center" vertical="top" wrapText="1"/>
    </xf>
    <xf numFmtId="164" fontId="12" fillId="0" borderId="1" xfId="0" applyNumberFormat="1" applyFont="1" applyFill="1" applyBorder="1" applyAlignment="1" applyProtection="1">
      <alignment horizontal="center" wrapText="1"/>
    </xf>
    <xf numFmtId="164" fontId="12" fillId="0" borderId="0" xfId="0" applyNumberFormat="1" applyFont="1" applyFill="1" applyBorder="1" applyAlignment="1" applyProtection="1">
      <alignment horizontal="center" wrapText="1"/>
    </xf>
    <xf numFmtId="164" fontId="11" fillId="0" borderId="1" xfId="0" applyNumberFormat="1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vertical="center" wrapText="1"/>
    </xf>
    <xf numFmtId="164" fontId="20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164" fontId="11" fillId="0" borderId="0" xfId="0" applyNumberFormat="1" applyFont="1" applyBorder="1" applyAlignment="1">
      <alignment horizontal="center" vertical="center" wrapText="1"/>
    </xf>
    <xf numFmtId="0" fontId="21" fillId="0" borderId="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164" fontId="11" fillId="0" borderId="0" xfId="1" applyNumberFormat="1" applyFont="1" applyBorder="1" applyAlignment="1">
      <alignment horizontal="center" vertical="center" wrapText="1"/>
    </xf>
    <xf numFmtId="165" fontId="3" fillId="0" borderId="0" xfId="1" applyNumberFormat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3" fontId="3" fillId="0" borderId="0" xfId="1" applyNumberFormat="1" applyFont="1" applyBorder="1" applyAlignment="1">
      <alignment vertical="center" wrapText="1"/>
    </xf>
    <xf numFmtId="0" fontId="22" fillId="0" borderId="0" xfId="1" applyFont="1" applyAlignment="1">
      <alignment vertical="center" wrapText="1"/>
    </xf>
    <xf numFmtId="0" fontId="5" fillId="0" borderId="0" xfId="1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wrapText="1"/>
    </xf>
    <xf numFmtId="0" fontId="4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top"/>
    </xf>
    <xf numFmtId="0" fontId="15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15" fillId="0" borderId="0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23" fillId="0" borderId="0" xfId="0" applyFont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0" fontId="11" fillId="0" borderId="0" xfId="1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49" fontId="3" fillId="0" borderId="9" xfId="2" applyNumberFormat="1" applyFont="1" applyBorder="1" applyAlignment="1">
      <alignment vertical="center" wrapText="1"/>
    </xf>
    <xf numFmtId="0" fontId="16" fillId="0" borderId="9" xfId="2" applyFont="1" applyBorder="1" applyAlignment="1">
      <alignment vertical="center"/>
    </xf>
    <xf numFmtId="164" fontId="16" fillId="0" borderId="9" xfId="2" applyNumberFormat="1" applyFont="1" applyBorder="1" applyAlignment="1">
      <alignment horizontal="center" vertical="center"/>
    </xf>
    <xf numFmtId="0" fontId="16" fillId="0" borderId="9" xfId="2" applyFont="1" applyBorder="1" applyAlignment="1">
      <alignment horizontal="center" vertical="center" wrapText="1"/>
    </xf>
    <xf numFmtId="164" fontId="3" fillId="0" borderId="20" xfId="4" applyNumberFormat="1" applyFont="1" applyFill="1" applyBorder="1" applyAlignment="1" applyProtection="1">
      <alignment horizontal="center" vertical="center" wrapText="1"/>
      <protection hidden="1"/>
    </xf>
    <xf numFmtId="164" fontId="3" fillId="0" borderId="9" xfId="4" applyNumberFormat="1" applyFont="1" applyFill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164" fontId="8" fillId="0" borderId="0" xfId="0" applyNumberFormat="1" applyFont="1" applyFill="1" applyBorder="1" applyAlignment="1" applyProtection="1">
      <alignment horizontal="center" vertical="top" wrapText="1"/>
    </xf>
    <xf numFmtId="164" fontId="11" fillId="0" borderId="9" xfId="1" applyNumberFormat="1" applyFont="1" applyBorder="1" applyAlignment="1">
      <alignment horizontal="center" vertical="center" wrapText="1"/>
    </xf>
    <xf numFmtId="164" fontId="16" fillId="0" borderId="9" xfId="4" applyNumberFormat="1" applyFont="1" applyFill="1" applyBorder="1" applyAlignment="1" applyProtection="1">
      <alignment horizontal="center" vertical="center" wrapText="1"/>
      <protection hidden="1"/>
    </xf>
    <xf numFmtId="164" fontId="3" fillId="0" borderId="9" xfId="1" applyNumberFormat="1" applyFont="1" applyBorder="1" applyAlignment="1">
      <alignment horizontal="center" vertical="center" wrapText="1"/>
    </xf>
    <xf numFmtId="164" fontId="16" fillId="0" borderId="9" xfId="1" applyNumberFormat="1" applyFont="1" applyBorder="1" applyAlignment="1">
      <alignment horizontal="center" vertical="center" wrapText="1"/>
    </xf>
    <xf numFmtId="164" fontId="3" fillId="0" borderId="11" xfId="2" applyNumberFormat="1" applyFont="1" applyBorder="1" applyAlignment="1">
      <alignment horizontal="center" vertical="center" wrapText="1"/>
    </xf>
    <xf numFmtId="164" fontId="3" fillId="0" borderId="9" xfId="2" applyNumberFormat="1" applyFont="1" applyBorder="1" applyAlignment="1">
      <alignment horizontal="center" vertical="center"/>
    </xf>
    <xf numFmtId="164" fontId="3" fillId="0" borderId="19" xfId="2" applyNumberFormat="1" applyFont="1" applyBorder="1" applyAlignment="1">
      <alignment horizontal="center" vertical="center"/>
    </xf>
    <xf numFmtId="4" fontId="3" fillId="0" borderId="9" xfId="1" applyNumberFormat="1" applyFont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3" fillId="0" borderId="20" xfId="2" applyNumberFormat="1" applyFont="1" applyFill="1" applyBorder="1" applyAlignment="1">
      <alignment horizontal="center" vertical="center" wrapText="1"/>
    </xf>
    <xf numFmtId="164" fontId="3" fillId="0" borderId="9" xfId="2" applyNumberFormat="1" applyFont="1" applyBorder="1" applyAlignment="1">
      <alignment horizontal="center" vertical="center" wrapText="1"/>
    </xf>
    <xf numFmtId="164" fontId="16" fillId="0" borderId="17" xfId="4" applyNumberFormat="1" applyFont="1" applyFill="1" applyBorder="1" applyAlignment="1" applyProtection="1">
      <alignment horizontal="center" vertical="center" wrapText="1"/>
      <protection hidden="1"/>
    </xf>
    <xf numFmtId="164" fontId="16" fillId="0" borderId="17" xfId="2" applyNumberFormat="1" applyFont="1" applyFill="1" applyBorder="1" applyAlignment="1">
      <alignment horizontal="center" vertical="center"/>
    </xf>
    <xf numFmtId="4" fontId="16" fillId="0" borderId="9" xfId="1" applyNumberFormat="1" applyFont="1" applyBorder="1" applyAlignment="1">
      <alignment horizontal="center" vertical="center" wrapText="1"/>
    </xf>
    <xf numFmtId="164" fontId="16" fillId="0" borderId="9" xfId="2" applyNumberFormat="1" applyFont="1" applyFill="1" applyBorder="1" applyAlignment="1">
      <alignment horizontal="center" vertical="center"/>
    </xf>
    <xf numFmtId="164" fontId="16" fillId="0" borderId="18" xfId="4" applyNumberFormat="1" applyFont="1" applyFill="1" applyBorder="1" applyAlignment="1" applyProtection="1">
      <alignment horizontal="center" vertical="center"/>
      <protection hidden="1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164" fontId="8" fillId="0" borderId="0" xfId="0" applyNumberFormat="1" applyFont="1" applyFill="1" applyBorder="1" applyAlignment="1" applyProtection="1">
      <alignment horizontal="center" vertical="top" wrapText="1"/>
    </xf>
    <xf numFmtId="0" fontId="11" fillId="0" borderId="9" xfId="1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164" fontId="9" fillId="0" borderId="9" xfId="1" applyNumberFormat="1" applyFont="1" applyBorder="1" applyAlignment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164" fontId="8" fillId="0" borderId="0" xfId="0" applyNumberFormat="1" applyFont="1" applyFill="1" applyBorder="1" applyAlignment="1" applyProtection="1">
      <alignment horizontal="center" vertical="top" wrapText="1"/>
    </xf>
    <xf numFmtId="0" fontId="3" fillId="0" borderId="9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164" fontId="8" fillId="0" borderId="0" xfId="0" applyNumberFormat="1" applyFont="1" applyFill="1" applyBorder="1" applyAlignment="1" applyProtection="1">
      <alignment horizontal="center" vertical="top" wrapText="1"/>
    </xf>
    <xf numFmtId="0" fontId="3" fillId="0" borderId="9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164" fontId="9" fillId="0" borderId="9" xfId="1" applyNumberFormat="1" applyFont="1" applyFill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29" fillId="0" borderId="10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164" fontId="8" fillId="0" borderId="0" xfId="0" applyNumberFormat="1" applyFont="1" applyFill="1" applyBorder="1" applyAlignment="1" applyProtection="1">
      <alignment horizontal="center" vertical="top" wrapText="1"/>
    </xf>
    <xf numFmtId="164" fontId="3" fillId="0" borderId="24" xfId="1" applyNumberFormat="1" applyFont="1" applyBorder="1" applyAlignment="1">
      <alignment horizontal="center" vertical="center" wrapText="1"/>
    </xf>
    <xf numFmtId="164" fontId="9" fillId="0" borderId="24" xfId="1" applyNumberFormat="1" applyFont="1" applyBorder="1" applyAlignment="1">
      <alignment horizontal="center" vertical="center" wrapText="1"/>
    </xf>
    <xf numFmtId="164" fontId="3" fillId="0" borderId="22" xfId="4" applyNumberFormat="1" applyFont="1" applyFill="1" applyBorder="1" applyAlignment="1" applyProtection="1">
      <alignment horizontal="center" vertical="center" wrapText="1"/>
      <protection hidden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0" borderId="23" xfId="4" applyNumberFormat="1" applyFont="1" applyFill="1" applyBorder="1" applyAlignment="1" applyProtection="1">
      <alignment horizontal="center" vertical="center" wrapText="1"/>
      <protection hidden="1"/>
    </xf>
    <xf numFmtId="164" fontId="3" fillId="0" borderId="24" xfId="4" applyNumberFormat="1" applyFont="1" applyFill="1" applyBorder="1" applyAlignment="1" applyProtection="1">
      <alignment horizontal="center" vertical="center"/>
      <protection hidden="1"/>
    </xf>
    <xf numFmtId="0" fontId="8" fillId="0" borderId="9" xfId="2" applyFont="1" applyBorder="1" applyAlignment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164" fontId="8" fillId="0" borderId="0" xfId="0" applyNumberFormat="1" applyFont="1" applyFill="1" applyBorder="1" applyAlignment="1" applyProtection="1">
      <alignment horizontal="center" vertical="top" wrapText="1"/>
    </xf>
    <xf numFmtId="0" fontId="3" fillId="0" borderId="9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29" fillId="0" borderId="10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24" xfId="2" applyFont="1" applyBorder="1" applyAlignment="1">
      <alignment horizontal="center" vertical="center" wrapText="1"/>
    </xf>
    <xf numFmtId="164" fontId="3" fillId="0" borderId="24" xfId="1" applyNumberFormat="1" applyFont="1" applyFill="1" applyBorder="1" applyAlignment="1">
      <alignment horizontal="center" vertical="center" wrapText="1"/>
    </xf>
    <xf numFmtId="4" fontId="3" fillId="0" borderId="24" xfId="1" applyNumberFormat="1" applyFont="1" applyBorder="1" applyAlignment="1">
      <alignment horizontal="center" vertical="center" wrapText="1"/>
    </xf>
    <xf numFmtId="164" fontId="3" fillId="0" borderId="20" xfId="2" applyNumberFormat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 wrapText="1"/>
    </xf>
    <xf numFmtId="0" fontId="16" fillId="0" borderId="24" xfId="2" applyFont="1" applyBorder="1" applyAlignment="1">
      <alignment horizontal="center" vertical="center" wrapText="1"/>
    </xf>
    <xf numFmtId="164" fontId="16" fillId="0" borderId="24" xfId="2" applyNumberFormat="1" applyFont="1" applyFill="1" applyBorder="1" applyAlignment="1">
      <alignment horizontal="center" vertical="center"/>
    </xf>
    <xf numFmtId="0" fontId="3" fillId="0" borderId="24" xfId="1" applyFont="1" applyBorder="1" applyAlignment="1">
      <alignment horizontal="center" vertical="center" wrapText="1"/>
    </xf>
    <xf numFmtId="164" fontId="16" fillId="0" borderId="26" xfId="2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164" fontId="8" fillId="0" borderId="0" xfId="0" applyNumberFormat="1" applyFont="1" applyFill="1" applyBorder="1" applyAlignment="1" applyProtection="1">
      <alignment horizontal="center" vertical="top" wrapText="1"/>
    </xf>
    <xf numFmtId="0" fontId="3" fillId="0" borderId="12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24" xfId="2" applyFont="1" applyBorder="1" applyAlignment="1">
      <alignment horizontal="center" vertical="center" wrapText="1"/>
    </xf>
    <xf numFmtId="0" fontId="16" fillId="0" borderId="24" xfId="2" applyFont="1" applyBorder="1" applyAlignment="1">
      <alignment horizontal="center" vertical="center" wrapText="1"/>
    </xf>
    <xf numFmtId="0" fontId="3" fillId="0" borderId="30" xfId="2" applyFont="1" applyBorder="1" applyAlignment="1">
      <alignment horizontal="center" vertical="center" wrapText="1"/>
    </xf>
    <xf numFmtId="164" fontId="9" fillId="0" borderId="30" xfId="1" applyNumberFormat="1" applyFont="1" applyBorder="1" applyAlignment="1">
      <alignment horizontal="center" vertical="center" wrapText="1"/>
    </xf>
    <xf numFmtId="164" fontId="3" fillId="0" borderId="30" xfId="1" applyNumberFormat="1" applyFont="1" applyBorder="1" applyAlignment="1">
      <alignment horizontal="center" vertical="center" wrapText="1"/>
    </xf>
    <xf numFmtId="4" fontId="3" fillId="0" borderId="30" xfId="1" applyNumberFormat="1" applyFont="1" applyBorder="1" applyAlignment="1">
      <alignment horizontal="center" vertical="center" wrapText="1"/>
    </xf>
    <xf numFmtId="0" fontId="8" fillId="0" borderId="30" xfId="2" applyFont="1" applyBorder="1" applyAlignment="1">
      <alignment horizontal="center" vertical="center" wrapText="1"/>
    </xf>
    <xf numFmtId="164" fontId="3" fillId="0" borderId="30" xfId="4" applyNumberFormat="1" applyFont="1" applyFill="1" applyBorder="1" applyAlignment="1" applyProtection="1">
      <alignment horizontal="center" vertical="center"/>
      <protection hidden="1"/>
    </xf>
    <xf numFmtId="0" fontId="11" fillId="0" borderId="33" xfId="1" applyFont="1" applyBorder="1" applyAlignment="1">
      <alignment horizontal="center" vertical="center" wrapText="1"/>
    </xf>
    <xf numFmtId="0" fontId="16" fillId="0" borderId="30" xfId="2" applyFont="1" applyBorder="1" applyAlignment="1">
      <alignment horizontal="center" vertical="center" wrapText="1"/>
    </xf>
    <xf numFmtId="164" fontId="16" fillId="0" borderId="30" xfId="4" applyNumberFormat="1" applyFont="1" applyFill="1" applyBorder="1" applyAlignment="1" applyProtection="1">
      <alignment horizontal="center" vertical="center" wrapText="1"/>
      <protection hidden="1"/>
    </xf>
    <xf numFmtId="164" fontId="16" fillId="0" borderId="30" xfId="1" applyNumberFormat="1" applyFont="1" applyBorder="1" applyAlignment="1">
      <alignment horizontal="center" vertical="center" wrapText="1"/>
    </xf>
    <xf numFmtId="164" fontId="3" fillId="0" borderId="34" xfId="2" applyNumberFormat="1" applyFont="1" applyBorder="1" applyAlignment="1">
      <alignment horizontal="center" vertical="center" wrapText="1"/>
    </xf>
    <xf numFmtId="0" fontId="29" fillId="0" borderId="32" xfId="1" applyFont="1" applyBorder="1" applyAlignment="1">
      <alignment horizontal="center" vertical="center" wrapText="1"/>
    </xf>
    <xf numFmtId="164" fontId="3" fillId="0" borderId="30" xfId="2" applyNumberFormat="1" applyFont="1" applyBorder="1" applyAlignment="1">
      <alignment horizontal="center" vertical="center"/>
    </xf>
    <xf numFmtId="164" fontId="3" fillId="0" borderId="35" xfId="2" applyNumberFormat="1" applyFont="1" applyBorder="1" applyAlignment="1">
      <alignment horizontal="center" vertical="center"/>
    </xf>
    <xf numFmtId="164" fontId="3" fillId="0" borderId="24" xfId="2" applyNumberFormat="1" applyFont="1" applyBorder="1" applyAlignment="1">
      <alignment horizontal="center" vertical="center"/>
    </xf>
    <xf numFmtId="0" fontId="15" fillId="0" borderId="24" xfId="2" applyFont="1" applyBorder="1" applyAlignment="1">
      <alignment horizontal="center" vertical="center" wrapText="1"/>
    </xf>
    <xf numFmtId="164" fontId="3" fillId="0" borderId="24" xfId="2" applyNumberFormat="1" applyFont="1" applyBorder="1" applyAlignment="1">
      <alignment horizontal="center" vertical="center" wrapText="1"/>
    </xf>
    <xf numFmtId="0" fontId="3" fillId="0" borderId="33" xfId="1" applyFont="1" applyBorder="1" applyAlignment="1">
      <alignment horizontal="center" vertical="center" wrapText="1"/>
    </xf>
    <xf numFmtId="164" fontId="16" fillId="0" borderId="26" xfId="4" applyNumberFormat="1" applyFont="1" applyFill="1" applyBorder="1" applyAlignment="1" applyProtection="1">
      <alignment horizontal="center" vertical="center" wrapText="1"/>
      <protection hidden="1"/>
    </xf>
    <xf numFmtId="164" fontId="16" fillId="0" borderId="24" xfId="1" applyNumberFormat="1" applyFont="1" applyBorder="1" applyAlignment="1">
      <alignment horizontal="center" vertical="center" wrapText="1"/>
    </xf>
    <xf numFmtId="4" fontId="16" fillId="0" borderId="24" xfId="1" applyNumberFormat="1" applyFont="1" applyBorder="1" applyAlignment="1">
      <alignment horizontal="center" vertical="center" wrapText="1"/>
    </xf>
    <xf numFmtId="49" fontId="3" fillId="0" borderId="29" xfId="2" applyNumberFormat="1" applyFont="1" applyBorder="1" applyAlignment="1">
      <alignment vertical="center" wrapText="1"/>
    </xf>
    <xf numFmtId="0" fontId="16" fillId="0" borderId="24" xfId="2" applyFont="1" applyBorder="1" applyAlignment="1">
      <alignment vertical="center"/>
    </xf>
    <xf numFmtId="164" fontId="16" fillId="0" borderId="24" xfId="2" applyNumberFormat="1" applyFont="1" applyBorder="1" applyAlignment="1">
      <alignment horizontal="center" vertical="center"/>
    </xf>
    <xf numFmtId="164" fontId="11" fillId="0" borderId="24" xfId="1" applyNumberFormat="1" applyFont="1" applyBorder="1" applyAlignment="1">
      <alignment horizontal="center" vertical="center" wrapText="1"/>
    </xf>
    <xf numFmtId="164" fontId="16" fillId="0" borderId="37" xfId="4" applyNumberFormat="1" applyFont="1" applyFill="1" applyBorder="1" applyAlignment="1" applyProtection="1">
      <alignment horizontal="center" vertical="center"/>
      <protection hidden="1"/>
    </xf>
    <xf numFmtId="0" fontId="16" fillId="0" borderId="39" xfId="2" applyFont="1" applyBorder="1" applyAlignment="1">
      <alignment horizontal="center" vertical="center" wrapText="1"/>
    </xf>
    <xf numFmtId="164" fontId="16" fillId="0" borderId="40" xfId="4" applyNumberFormat="1" applyFont="1" applyFill="1" applyBorder="1" applyAlignment="1" applyProtection="1">
      <alignment horizontal="center" vertical="center"/>
      <protection hidden="1"/>
    </xf>
    <xf numFmtId="164" fontId="16" fillId="0" borderId="39" xfId="1" applyNumberFormat="1" applyFont="1" applyBorder="1" applyAlignment="1">
      <alignment horizontal="center" vertical="center" wrapText="1"/>
    </xf>
    <xf numFmtId="4" fontId="16" fillId="0" borderId="39" xfId="1" applyNumberFormat="1" applyFont="1" applyBorder="1" applyAlignment="1">
      <alignment horizontal="center" vertical="center" wrapText="1"/>
    </xf>
    <xf numFmtId="0" fontId="3" fillId="0" borderId="41" xfId="1" applyFont="1" applyBorder="1" applyAlignment="1">
      <alignment horizontal="center" vertical="center" wrapText="1"/>
    </xf>
    <xf numFmtId="0" fontId="26" fillId="0" borderId="0" xfId="1" applyFont="1" applyBorder="1" applyAlignment="1">
      <alignment horizontal="center" vertical="center" wrapText="1"/>
    </xf>
    <xf numFmtId="0" fontId="5" fillId="0" borderId="0" xfId="1" applyFont="1" applyAlignment="1">
      <alignment horizontal="right" vertical="center" wrapText="1"/>
    </xf>
    <xf numFmtId="0" fontId="6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top" wrapText="1"/>
    </xf>
    <xf numFmtId="0" fontId="26" fillId="0" borderId="0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11" fillId="0" borderId="14" xfId="1" applyFont="1" applyBorder="1" applyAlignment="1">
      <alignment horizontal="center" vertical="center" wrapText="1"/>
    </xf>
    <xf numFmtId="0" fontId="11" fillId="0" borderId="15" xfId="1" applyFont="1" applyBorder="1" applyAlignment="1">
      <alignment horizontal="center" vertical="center" wrapText="1"/>
    </xf>
    <xf numFmtId="49" fontId="15" fillId="0" borderId="8" xfId="2" applyNumberFormat="1" applyFont="1" applyBorder="1" applyAlignment="1">
      <alignment horizontal="center" vertical="center" wrapText="1"/>
    </xf>
    <xf numFmtId="49" fontId="15" fillId="0" borderId="29" xfId="2" applyNumberFormat="1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30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30" xfId="2" applyFont="1" applyBorder="1" applyAlignment="1">
      <alignment horizontal="center" vertical="center" wrapText="1"/>
    </xf>
    <xf numFmtId="0" fontId="29" fillId="0" borderId="28" xfId="1" applyFont="1" applyBorder="1" applyAlignment="1">
      <alignment horizontal="center" vertical="center" wrapText="1"/>
    </xf>
    <xf numFmtId="0" fontId="29" fillId="0" borderId="31" xfId="1" applyFont="1" applyBorder="1" applyAlignment="1">
      <alignment horizontal="center" vertical="center" wrapText="1"/>
    </xf>
    <xf numFmtId="0" fontId="29" fillId="0" borderId="32" xfId="1" applyFont="1" applyBorder="1" applyAlignment="1">
      <alignment horizontal="center" vertical="center" wrapText="1"/>
    </xf>
    <xf numFmtId="0" fontId="4" fillId="0" borderId="29" xfId="2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vertical="center" wrapText="1"/>
    </xf>
    <xf numFmtId="0" fontId="11" fillId="0" borderId="30" xfId="1" applyFont="1" applyBorder="1" applyAlignment="1">
      <alignment horizontal="center" vertical="center" wrapText="1"/>
    </xf>
    <xf numFmtId="0" fontId="11" fillId="0" borderId="33" xfId="1" applyFont="1" applyBorder="1" applyAlignment="1">
      <alignment horizontal="center" vertical="center" wrapText="1"/>
    </xf>
    <xf numFmtId="166" fontId="27" fillId="0" borderId="30" xfId="4" applyNumberFormat="1" applyFont="1" applyFill="1" applyBorder="1" applyAlignment="1" applyProtection="1">
      <alignment horizontal="center" vertical="center" wrapText="1"/>
      <protection hidden="1"/>
    </xf>
    <xf numFmtId="0" fontId="30" fillId="0" borderId="28" xfId="1" applyFont="1" applyBorder="1" applyAlignment="1">
      <alignment horizontal="center" vertical="center" wrapText="1"/>
    </xf>
    <xf numFmtId="0" fontId="30" fillId="0" borderId="32" xfId="1" applyFont="1" applyBorder="1" applyAlignment="1">
      <alignment horizontal="center" vertical="center" wrapText="1"/>
    </xf>
    <xf numFmtId="49" fontId="4" fillId="0" borderId="29" xfId="2" applyNumberFormat="1" applyFont="1" applyBorder="1" applyAlignment="1">
      <alignment horizontal="center" vertical="center" wrapText="1"/>
    </xf>
    <xf numFmtId="49" fontId="4" fillId="0" borderId="30" xfId="2" applyNumberFormat="1" applyFont="1" applyBorder="1" applyAlignment="1">
      <alignment horizontal="center" vertical="center" wrapText="1"/>
    </xf>
    <xf numFmtId="166" fontId="27" fillId="0" borderId="24" xfId="4" applyNumberFormat="1" applyFont="1" applyFill="1" applyBorder="1" applyAlignment="1" applyProtection="1">
      <alignment horizontal="center" vertical="center" wrapText="1"/>
      <protection hidden="1"/>
    </xf>
    <xf numFmtId="0" fontId="3" fillId="0" borderId="24" xfId="2" applyFont="1" applyBorder="1" applyAlignment="1">
      <alignment horizontal="center" vertical="center" wrapText="1"/>
    </xf>
    <xf numFmtId="0" fontId="29" fillId="0" borderId="36" xfId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 applyProtection="1">
      <alignment horizontal="center" wrapText="1"/>
    </xf>
    <xf numFmtId="49" fontId="4" fillId="0" borderId="24" xfId="2" applyNumberFormat="1" applyFont="1" applyBorder="1" applyAlignment="1">
      <alignment horizontal="center" vertical="center" wrapText="1"/>
    </xf>
    <xf numFmtId="49" fontId="3" fillId="0" borderId="29" xfId="2" applyNumberFormat="1" applyFont="1" applyBorder="1" applyAlignment="1">
      <alignment horizontal="center" vertical="center" wrapText="1"/>
    </xf>
    <xf numFmtId="0" fontId="5" fillId="0" borderId="24" xfId="2" applyFont="1" applyBorder="1" applyAlignment="1">
      <alignment horizontal="center" vertical="center" wrapText="1"/>
    </xf>
    <xf numFmtId="0" fontId="16" fillId="0" borderId="24" xfId="2" applyFont="1" applyBorder="1" applyAlignment="1">
      <alignment horizontal="center" vertical="center"/>
    </xf>
    <xf numFmtId="0" fontId="3" fillId="0" borderId="29" xfId="2" applyFont="1" applyBorder="1" applyAlignment="1">
      <alignment horizontal="center" vertical="center" wrapText="1"/>
    </xf>
    <xf numFmtId="0" fontId="16" fillId="0" borderId="24" xfId="2" applyFont="1" applyBorder="1" applyAlignment="1">
      <alignment horizontal="center" vertical="center" wrapText="1"/>
    </xf>
    <xf numFmtId="0" fontId="3" fillId="0" borderId="38" xfId="2" applyFont="1" applyBorder="1" applyAlignment="1">
      <alignment horizontal="center" vertical="center" wrapText="1"/>
    </xf>
    <xf numFmtId="0" fontId="16" fillId="0" borderId="39" xfId="2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wrapText="1"/>
    </xf>
    <xf numFmtId="49" fontId="17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164" fontId="8" fillId="0" borderId="0" xfId="0" applyNumberFormat="1" applyFont="1" applyFill="1" applyBorder="1" applyAlignment="1" applyProtection="1">
      <alignment horizontal="center" vertical="top" wrapText="1"/>
    </xf>
    <xf numFmtId="0" fontId="8" fillId="0" borderId="16" xfId="0" applyNumberFormat="1" applyFont="1" applyFill="1" applyBorder="1" applyAlignment="1" applyProtection="1">
      <alignment horizontal="center" vertical="top" wrapText="1"/>
    </xf>
    <xf numFmtId="49" fontId="15" fillId="0" borderId="9" xfId="2" applyNumberFormat="1" applyFont="1" applyBorder="1" applyAlignment="1">
      <alignment horizontal="center" vertical="center" wrapText="1"/>
    </xf>
    <xf numFmtId="49" fontId="15" fillId="0" borderId="24" xfId="2" applyNumberFormat="1" applyFont="1" applyBorder="1" applyAlignment="1">
      <alignment horizontal="center" vertical="center" wrapText="1"/>
    </xf>
    <xf numFmtId="0" fontId="4" fillId="0" borderId="24" xfId="2" applyFont="1" applyBorder="1" applyAlignment="1">
      <alignment horizontal="center" vertical="center" wrapText="1"/>
    </xf>
    <xf numFmtId="0" fontId="29" fillId="0" borderId="21" xfId="1" applyFont="1" applyBorder="1" applyAlignment="1">
      <alignment horizontal="center" vertical="center" wrapText="1"/>
    </xf>
    <xf numFmtId="0" fontId="29" fillId="0" borderId="25" xfId="1" applyFont="1" applyBorder="1" applyAlignment="1">
      <alignment horizontal="center" vertical="center" wrapText="1"/>
    </xf>
    <xf numFmtId="0" fontId="29" fillId="0" borderId="10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166" fontId="27" fillId="0" borderId="9" xfId="4" applyNumberFormat="1" applyFont="1" applyFill="1" applyBorder="1" applyAlignment="1" applyProtection="1">
      <alignment horizontal="center" vertical="center" wrapText="1"/>
      <protection hidden="1"/>
    </xf>
    <xf numFmtId="0" fontId="30" fillId="0" borderId="21" xfId="1" applyFont="1" applyBorder="1" applyAlignment="1">
      <alignment horizontal="center" vertical="center" wrapText="1"/>
    </xf>
    <xf numFmtId="0" fontId="30" fillId="0" borderId="10" xfId="1" applyFont="1" applyBorder="1" applyAlignment="1">
      <alignment horizontal="center" vertical="center" wrapText="1"/>
    </xf>
    <xf numFmtId="49" fontId="4" fillId="0" borderId="9" xfId="2" applyNumberFormat="1" applyFont="1" applyBorder="1" applyAlignment="1">
      <alignment horizontal="center" vertical="center" wrapText="1"/>
    </xf>
    <xf numFmtId="49" fontId="3" fillId="0" borderId="9" xfId="2" applyNumberFormat="1" applyFont="1" applyBorder="1" applyAlignment="1">
      <alignment horizontal="center" vertical="center" wrapText="1"/>
    </xf>
    <xf numFmtId="49" fontId="3" fillId="0" borderId="24" xfId="2" applyNumberFormat="1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/>
    </xf>
    <xf numFmtId="0" fontId="16" fillId="0" borderId="9" xfId="2" applyFont="1" applyBorder="1" applyAlignment="1">
      <alignment horizontal="center" vertical="center" wrapText="1"/>
    </xf>
    <xf numFmtId="0" fontId="28" fillId="0" borderId="21" xfId="1" applyFont="1" applyBorder="1" applyAlignment="1">
      <alignment horizontal="center" vertical="center" wrapText="1"/>
    </xf>
    <xf numFmtId="0" fontId="28" fillId="0" borderId="10" xfId="1" applyFont="1" applyBorder="1" applyAlignment="1">
      <alignment horizontal="center" vertical="center" wrapText="1"/>
    </xf>
    <xf numFmtId="0" fontId="9" fillId="0" borderId="21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164" fontId="9" fillId="0" borderId="30" xfId="4" applyNumberFormat="1" applyFont="1" applyFill="1" applyBorder="1" applyAlignment="1" applyProtection="1">
      <alignment horizontal="center" vertical="center"/>
      <protection hidden="1"/>
    </xf>
    <xf numFmtId="164" fontId="9" fillId="0" borderId="27" xfId="4" applyNumberFormat="1" applyFont="1" applyFill="1" applyBorder="1" applyAlignment="1" applyProtection="1">
      <alignment horizontal="center" vertical="center" wrapText="1"/>
      <protection hidden="1"/>
    </xf>
    <xf numFmtId="164" fontId="9" fillId="0" borderId="23" xfId="4" applyNumberFormat="1" applyFont="1" applyFill="1" applyBorder="1" applyAlignment="1" applyProtection="1">
      <alignment horizontal="center" vertical="center" wrapText="1"/>
      <protection hidden="1"/>
    </xf>
    <xf numFmtId="164" fontId="9" fillId="0" borderId="30" xfId="1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2"/>
    <cellStyle name="Обычный 3" xfId="3"/>
    <cellStyle name="Обычный_tmp" xfId="4"/>
  </cellStyles>
  <dxfs count="0"/>
  <tableStyles count="0" defaultTableStyle="TableStyleMedium2" defaultPivotStyle="PivotStyleLight16"/>
  <colors>
    <mruColors>
      <color rgb="FF0000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N227"/>
  <sheetViews>
    <sheetView tabSelected="1" zoomScale="110" zoomScaleNormal="110" workbookViewId="0">
      <selection activeCell="E23" sqref="E23"/>
    </sheetView>
  </sheetViews>
  <sheetFormatPr defaultRowHeight="12.75" x14ac:dyDescent="0.2"/>
  <cols>
    <col min="1" max="1" width="4.85546875" style="3" customWidth="1"/>
    <col min="2" max="2" width="29.85546875" style="3" customWidth="1"/>
    <col min="3" max="3" width="19.140625" style="3" customWidth="1"/>
    <col min="4" max="4" width="16.7109375" style="3" customWidth="1"/>
    <col min="5" max="5" width="15.5703125" style="3" customWidth="1"/>
    <col min="6" max="6" width="17.42578125" style="3" customWidth="1"/>
    <col min="7" max="7" width="16.7109375" style="3" customWidth="1"/>
    <col min="8" max="8" width="15.5703125" style="3" customWidth="1"/>
    <col min="9" max="9" width="13.7109375" style="3" customWidth="1"/>
    <col min="10" max="10" width="27.85546875" style="3" customWidth="1"/>
    <col min="11" max="11" width="9.85546875" style="3" customWidth="1"/>
    <col min="12" max="16384" width="9.140625" style="3"/>
  </cols>
  <sheetData>
    <row r="1" spans="1:14" ht="15.75" customHeight="1" x14ac:dyDescent="0.2">
      <c r="A1" s="1"/>
      <c r="B1" s="1"/>
      <c r="C1" s="1"/>
      <c r="D1" s="1"/>
      <c r="E1" s="2"/>
      <c r="F1" s="2"/>
      <c r="G1" s="2"/>
      <c r="H1" s="2"/>
      <c r="I1" s="202" t="s">
        <v>37</v>
      </c>
      <c r="J1" s="202"/>
    </row>
    <row r="2" spans="1:14" ht="15.75" customHeight="1" x14ac:dyDescent="0.2">
      <c r="A2" s="1"/>
      <c r="B2" s="1"/>
      <c r="C2" s="1"/>
      <c r="D2" s="1"/>
      <c r="E2" s="4"/>
      <c r="F2" s="4"/>
      <c r="G2" s="4"/>
      <c r="H2" s="4"/>
      <c r="I2" s="202" t="s">
        <v>0</v>
      </c>
      <c r="J2" s="202"/>
    </row>
    <row r="3" spans="1:14" ht="18" customHeight="1" x14ac:dyDescent="0.2">
      <c r="A3" s="203" t="s">
        <v>1</v>
      </c>
      <c r="B3" s="203"/>
      <c r="C3" s="203"/>
      <c r="D3" s="203"/>
      <c r="E3" s="203"/>
      <c r="F3" s="203"/>
      <c r="G3" s="203"/>
      <c r="H3" s="203"/>
      <c r="I3" s="203"/>
      <c r="J3" s="203"/>
      <c r="K3" s="2"/>
      <c r="L3" s="1"/>
      <c r="M3" s="1"/>
      <c r="N3" s="1"/>
    </row>
    <row r="4" spans="1:14" ht="18" customHeight="1" x14ac:dyDescent="0.2">
      <c r="A4" s="203" t="s">
        <v>2</v>
      </c>
      <c r="B4" s="203"/>
      <c r="C4" s="203"/>
      <c r="D4" s="203"/>
      <c r="E4" s="203"/>
      <c r="F4" s="203"/>
      <c r="G4" s="203"/>
      <c r="H4" s="203"/>
      <c r="I4" s="203"/>
      <c r="J4" s="203"/>
      <c r="K4" s="2"/>
      <c r="L4" s="1"/>
      <c r="M4" s="1"/>
      <c r="N4" s="1"/>
    </row>
    <row r="5" spans="1:14" ht="18" customHeight="1" x14ac:dyDescent="0.2">
      <c r="A5" s="203" t="s">
        <v>95</v>
      </c>
      <c r="B5" s="203"/>
      <c r="C5" s="203"/>
      <c r="D5" s="203"/>
      <c r="E5" s="203"/>
      <c r="F5" s="203"/>
      <c r="G5" s="203"/>
      <c r="H5" s="203"/>
      <c r="I5" s="203"/>
      <c r="J5" s="203"/>
      <c r="K5" s="2"/>
      <c r="L5" s="1"/>
      <c r="M5" s="1"/>
      <c r="N5" s="1"/>
    </row>
    <row r="6" spans="1:14" ht="9" customHeight="1" x14ac:dyDescent="0.2">
      <c r="A6" s="5"/>
      <c r="B6" s="5"/>
      <c r="C6" s="5"/>
      <c r="D6" s="5"/>
      <c r="E6" s="5"/>
      <c r="F6" s="5"/>
      <c r="G6" s="5"/>
      <c r="H6" s="5"/>
      <c r="I6" s="5"/>
      <c r="J6" s="1"/>
      <c r="K6" s="1"/>
      <c r="L6" s="1"/>
      <c r="M6" s="1"/>
      <c r="N6" s="1"/>
    </row>
    <row r="7" spans="1:14" ht="19.5" customHeight="1" x14ac:dyDescent="0.2">
      <c r="A7" s="201" t="s">
        <v>3</v>
      </c>
      <c r="B7" s="201"/>
      <c r="C7" s="201"/>
      <c r="D7" s="201"/>
      <c r="E7" s="201"/>
      <c r="F7" s="201"/>
      <c r="G7" s="201"/>
      <c r="H7" s="201"/>
      <c r="I7" s="201"/>
      <c r="J7" s="201"/>
      <c r="K7" s="1"/>
      <c r="L7" s="1"/>
      <c r="M7" s="1"/>
      <c r="N7" s="1"/>
    </row>
    <row r="8" spans="1:14" ht="9" customHeight="1" x14ac:dyDescent="0.2">
      <c r="A8" s="204" t="s">
        <v>4</v>
      </c>
      <c r="B8" s="204"/>
      <c r="C8" s="204"/>
      <c r="D8" s="204"/>
      <c r="E8" s="204"/>
      <c r="F8" s="204"/>
      <c r="G8" s="204"/>
      <c r="H8" s="204"/>
      <c r="I8" s="204"/>
      <c r="J8" s="204"/>
      <c r="K8" s="1"/>
      <c r="L8" s="1"/>
      <c r="M8" s="1"/>
      <c r="N8" s="1"/>
    </row>
    <row r="9" spans="1:14" ht="19.5" customHeight="1" x14ac:dyDescent="0.2">
      <c r="A9" s="205" t="s">
        <v>5</v>
      </c>
      <c r="B9" s="205"/>
      <c r="C9" s="205"/>
      <c r="D9" s="205"/>
      <c r="E9" s="205"/>
      <c r="F9" s="205"/>
      <c r="G9" s="205"/>
      <c r="H9" s="205"/>
      <c r="I9" s="205"/>
      <c r="J9" s="205"/>
      <c r="K9" s="1"/>
      <c r="L9" s="1"/>
      <c r="M9" s="1"/>
      <c r="N9" s="1"/>
    </row>
    <row r="10" spans="1:14" ht="12" customHeight="1" x14ac:dyDescent="0.2">
      <c r="A10" s="204" t="s">
        <v>6</v>
      </c>
      <c r="B10" s="204"/>
      <c r="C10" s="204"/>
      <c r="D10" s="204"/>
      <c r="E10" s="204"/>
      <c r="F10" s="204"/>
      <c r="G10" s="204"/>
      <c r="H10" s="204"/>
      <c r="I10" s="204"/>
      <c r="J10" s="204"/>
      <c r="K10" s="1"/>
      <c r="L10" s="1"/>
      <c r="M10" s="1"/>
      <c r="N10" s="1"/>
    </row>
    <row r="11" spans="1:14" ht="14.25" customHeight="1" thickBot="1" x14ac:dyDescent="0.25">
      <c r="A11" s="1"/>
      <c r="B11" s="1"/>
      <c r="C11" s="1"/>
      <c r="D11" s="1"/>
      <c r="E11" s="1"/>
      <c r="F11" s="1"/>
      <c r="G11" s="1"/>
      <c r="H11" s="1"/>
      <c r="I11" s="6"/>
      <c r="J11" s="6" t="s">
        <v>7</v>
      </c>
      <c r="K11" s="1"/>
      <c r="L11" s="1"/>
      <c r="M11" s="1"/>
      <c r="N11" s="1"/>
    </row>
    <row r="12" spans="1:14" ht="18" customHeight="1" x14ac:dyDescent="0.2">
      <c r="A12" s="206" t="s">
        <v>8</v>
      </c>
      <c r="B12" s="208" t="s">
        <v>58</v>
      </c>
      <c r="C12" s="210" t="s">
        <v>59</v>
      </c>
      <c r="D12" s="208" t="s">
        <v>11</v>
      </c>
      <c r="E12" s="208" t="s">
        <v>12</v>
      </c>
      <c r="F12" s="210" t="s">
        <v>13</v>
      </c>
      <c r="G12" s="210" t="s">
        <v>14</v>
      </c>
      <c r="H12" s="212" t="s">
        <v>15</v>
      </c>
      <c r="I12" s="213"/>
      <c r="J12" s="214" t="s">
        <v>63</v>
      </c>
      <c r="K12" s="1"/>
      <c r="L12" s="1"/>
      <c r="M12" s="1"/>
      <c r="N12" s="1"/>
    </row>
    <row r="13" spans="1:14" ht="73.5" customHeight="1" x14ac:dyDescent="0.2">
      <c r="A13" s="207"/>
      <c r="B13" s="209"/>
      <c r="C13" s="211"/>
      <c r="D13" s="209"/>
      <c r="E13" s="209"/>
      <c r="F13" s="211"/>
      <c r="G13" s="211"/>
      <c r="H13" s="7" t="s">
        <v>60</v>
      </c>
      <c r="I13" s="166" t="s">
        <v>18</v>
      </c>
      <c r="J13" s="215"/>
      <c r="K13" s="9"/>
      <c r="L13" s="1"/>
      <c r="M13" s="1"/>
      <c r="N13" s="1"/>
    </row>
    <row r="14" spans="1:14" ht="14.25" customHeight="1" x14ac:dyDescent="0.2">
      <c r="A14" s="165">
        <v>1</v>
      </c>
      <c r="B14" s="166">
        <v>2</v>
      </c>
      <c r="C14" s="166">
        <v>3</v>
      </c>
      <c r="D14" s="166">
        <v>4</v>
      </c>
      <c r="E14" s="166">
        <v>5</v>
      </c>
      <c r="F14" s="7">
        <v>6</v>
      </c>
      <c r="G14" s="11">
        <v>7</v>
      </c>
      <c r="H14" s="7">
        <v>8</v>
      </c>
      <c r="I14" s="7">
        <v>9</v>
      </c>
      <c r="J14" s="164">
        <v>10</v>
      </c>
      <c r="K14" s="9"/>
      <c r="L14" s="1"/>
      <c r="M14" s="1"/>
      <c r="N14" s="1"/>
    </row>
    <row r="15" spans="1:14" ht="21" customHeight="1" x14ac:dyDescent="0.2">
      <c r="A15" s="216" t="s">
        <v>19</v>
      </c>
      <c r="B15" s="217"/>
      <c r="C15" s="217"/>
      <c r="D15" s="217"/>
      <c r="E15" s="217"/>
      <c r="F15" s="217"/>
      <c r="G15" s="217"/>
      <c r="H15" s="217"/>
      <c r="I15" s="217"/>
      <c r="J15" s="218"/>
      <c r="K15" s="9"/>
      <c r="L15" s="1"/>
      <c r="M15" s="1"/>
      <c r="N15" s="1"/>
    </row>
    <row r="16" spans="1:14" ht="21" customHeight="1" x14ac:dyDescent="0.2">
      <c r="A16" s="216" t="s">
        <v>20</v>
      </c>
      <c r="B16" s="217"/>
      <c r="C16" s="217"/>
      <c r="D16" s="217"/>
      <c r="E16" s="217"/>
      <c r="F16" s="217"/>
      <c r="G16" s="217"/>
      <c r="H16" s="217"/>
      <c r="I16" s="217"/>
      <c r="J16" s="218"/>
      <c r="K16" s="9"/>
      <c r="L16" s="1"/>
      <c r="M16" s="1"/>
      <c r="N16" s="1"/>
    </row>
    <row r="17" spans="1:14" ht="21" customHeight="1" x14ac:dyDescent="0.2">
      <c r="A17" s="219" t="s">
        <v>38</v>
      </c>
      <c r="B17" s="221" t="s">
        <v>39</v>
      </c>
      <c r="C17" s="223" t="s">
        <v>21</v>
      </c>
      <c r="D17" s="167" t="s">
        <v>40</v>
      </c>
      <c r="E17" s="279">
        <v>24327.3</v>
      </c>
      <c r="F17" s="126">
        <f>24531.99-626</f>
        <v>23905.99</v>
      </c>
      <c r="G17" s="109">
        <f>16337.5-626</f>
        <v>15711.5</v>
      </c>
      <c r="H17" s="86">
        <f>G17-F17</f>
        <v>-8194.4900000000016</v>
      </c>
      <c r="I17" s="91">
        <f>G17/F17*100%</f>
        <v>0.65722021970225863</v>
      </c>
      <c r="J17" s="225" t="s">
        <v>96</v>
      </c>
      <c r="K17" s="9"/>
      <c r="L17" s="1"/>
      <c r="M17" s="1"/>
      <c r="N17" s="1"/>
    </row>
    <row r="18" spans="1:14" ht="21" customHeight="1" x14ac:dyDescent="0.2">
      <c r="A18" s="220"/>
      <c r="B18" s="222"/>
      <c r="C18" s="224"/>
      <c r="D18" s="170" t="s">
        <v>90</v>
      </c>
      <c r="E18" s="280">
        <v>0</v>
      </c>
      <c r="F18" s="281">
        <v>1945.2</v>
      </c>
      <c r="G18" s="171">
        <v>917.5</v>
      </c>
      <c r="H18" s="172">
        <f>G18-F18</f>
        <v>-1027.7</v>
      </c>
      <c r="I18" s="173">
        <f>G18/F18*100%</f>
        <v>0.47167386387003907</v>
      </c>
      <c r="J18" s="226"/>
      <c r="K18" s="9"/>
      <c r="L18" s="1"/>
      <c r="M18" s="1"/>
      <c r="N18" s="1"/>
    </row>
    <row r="19" spans="1:14" ht="21" customHeight="1" x14ac:dyDescent="0.2">
      <c r="A19" s="220"/>
      <c r="B19" s="222"/>
      <c r="C19" s="224"/>
      <c r="D19" s="170" t="s">
        <v>41</v>
      </c>
      <c r="E19" s="280">
        <v>9904.7999999999993</v>
      </c>
      <c r="F19" s="281">
        <v>8292.6</v>
      </c>
      <c r="G19" s="171">
        <v>3911.4</v>
      </c>
      <c r="H19" s="172">
        <f t="shared" ref="H19:H21" si="0">G19-F19</f>
        <v>-4381.2000000000007</v>
      </c>
      <c r="I19" s="173">
        <f t="shared" ref="I19:I25" si="1">G19/F19*100%</f>
        <v>0.47167354026481439</v>
      </c>
      <c r="J19" s="227"/>
      <c r="K19" s="9"/>
      <c r="L19" s="1"/>
      <c r="M19" s="1"/>
      <c r="N19" s="1"/>
    </row>
    <row r="20" spans="1:14" ht="26.25" customHeight="1" x14ac:dyDescent="0.2">
      <c r="A20" s="220"/>
      <c r="B20" s="222"/>
      <c r="C20" s="174" t="s">
        <v>42</v>
      </c>
      <c r="D20" s="170" t="s">
        <v>41</v>
      </c>
      <c r="E20" s="175">
        <v>0</v>
      </c>
      <c r="F20" s="172">
        <v>0</v>
      </c>
      <c r="G20" s="171">
        <v>0</v>
      </c>
      <c r="H20" s="172">
        <f t="shared" si="0"/>
        <v>0</v>
      </c>
      <c r="I20" s="173">
        <v>0</v>
      </c>
      <c r="J20" s="176"/>
      <c r="K20" s="9"/>
      <c r="L20" s="1"/>
      <c r="M20" s="1"/>
      <c r="N20" s="1"/>
    </row>
    <row r="21" spans="1:14" ht="19.5" customHeight="1" x14ac:dyDescent="0.2">
      <c r="A21" s="220"/>
      <c r="B21" s="222"/>
      <c r="C21" s="170"/>
      <c r="D21" s="177" t="s">
        <v>23</v>
      </c>
      <c r="E21" s="178">
        <f t="shared" ref="E21:G21" si="2">SUM(E17:E20)</f>
        <v>34232.1</v>
      </c>
      <c r="F21" s="178">
        <f t="shared" si="2"/>
        <v>34143.79</v>
      </c>
      <c r="G21" s="178">
        <f t="shared" si="2"/>
        <v>20540.400000000001</v>
      </c>
      <c r="H21" s="179">
        <f t="shared" si="0"/>
        <v>-13603.39</v>
      </c>
      <c r="I21" s="173">
        <f t="shared" si="1"/>
        <v>0.60158523702260358</v>
      </c>
      <c r="J21" s="176"/>
      <c r="K21" s="9"/>
      <c r="L21" s="1"/>
      <c r="M21" s="1"/>
      <c r="N21" s="1"/>
    </row>
    <row r="22" spans="1:14" ht="20.25" customHeight="1" x14ac:dyDescent="0.2">
      <c r="A22" s="228" t="s">
        <v>43</v>
      </c>
      <c r="B22" s="222"/>
      <c r="C22" s="222"/>
      <c r="D22" s="170" t="s">
        <v>40</v>
      </c>
      <c r="E22" s="180">
        <f>E17</f>
        <v>24327.3</v>
      </c>
      <c r="F22" s="172">
        <f>F17</f>
        <v>23905.99</v>
      </c>
      <c r="G22" s="172">
        <f>G17</f>
        <v>15711.5</v>
      </c>
      <c r="H22" s="172">
        <f>G22-F22</f>
        <v>-8194.4900000000016</v>
      </c>
      <c r="I22" s="173">
        <f t="shared" si="1"/>
        <v>0.65722021970225863</v>
      </c>
      <c r="J22" s="176"/>
      <c r="K22" s="9"/>
      <c r="L22" s="1"/>
      <c r="M22" s="1"/>
      <c r="N22" s="1"/>
    </row>
    <row r="23" spans="1:14" ht="20.25" customHeight="1" x14ac:dyDescent="0.2">
      <c r="A23" s="228"/>
      <c r="B23" s="222"/>
      <c r="C23" s="222"/>
      <c r="D23" s="170" t="s">
        <v>90</v>
      </c>
      <c r="E23" s="156">
        <f>E18</f>
        <v>0</v>
      </c>
      <c r="F23" s="156">
        <f t="shared" ref="F23:G23" si="3">F18</f>
        <v>1945.2</v>
      </c>
      <c r="G23" s="156">
        <f t="shared" si="3"/>
        <v>917.5</v>
      </c>
      <c r="H23" s="172">
        <f>G23-F23</f>
        <v>-1027.7</v>
      </c>
      <c r="I23" s="173">
        <f t="shared" si="1"/>
        <v>0.47167386387003907</v>
      </c>
      <c r="J23" s="176"/>
      <c r="K23" s="9"/>
      <c r="L23" s="1"/>
      <c r="M23" s="1"/>
      <c r="N23" s="1"/>
    </row>
    <row r="24" spans="1:14" ht="20.25" customHeight="1" x14ac:dyDescent="0.2">
      <c r="A24" s="228"/>
      <c r="B24" s="222"/>
      <c r="C24" s="222"/>
      <c r="D24" s="170" t="s">
        <v>41</v>
      </c>
      <c r="E24" s="74">
        <f t="shared" ref="E24" si="4">E19+E20</f>
        <v>9904.7999999999993</v>
      </c>
      <c r="F24" s="172">
        <f>F19+F20</f>
        <v>8292.6</v>
      </c>
      <c r="G24" s="172">
        <f t="shared" ref="G24" si="5">G19+G20</f>
        <v>3911.4</v>
      </c>
      <c r="H24" s="172">
        <f t="shared" ref="H24:H25" si="6">G24-F24</f>
        <v>-4381.2000000000007</v>
      </c>
      <c r="I24" s="173">
        <f t="shared" si="1"/>
        <v>0.47167354026481439</v>
      </c>
      <c r="J24" s="176"/>
      <c r="K24" s="9"/>
      <c r="L24" s="1"/>
      <c r="M24" s="1"/>
      <c r="N24" s="1"/>
    </row>
    <row r="25" spans="1:14" ht="20.25" customHeight="1" x14ac:dyDescent="0.2">
      <c r="A25" s="228"/>
      <c r="B25" s="222"/>
      <c r="C25" s="222"/>
      <c r="D25" s="177" t="s">
        <v>23</v>
      </c>
      <c r="E25" s="178">
        <f t="shared" ref="E25:G25" si="7">SUM(E22:E24)</f>
        <v>34232.1</v>
      </c>
      <c r="F25" s="178">
        <f t="shared" si="7"/>
        <v>34143.79</v>
      </c>
      <c r="G25" s="178">
        <f t="shared" si="7"/>
        <v>20540.400000000001</v>
      </c>
      <c r="H25" s="179">
        <f t="shared" si="6"/>
        <v>-13603.39</v>
      </c>
      <c r="I25" s="173">
        <f t="shared" si="1"/>
        <v>0.60158523702260358</v>
      </c>
      <c r="J25" s="176"/>
      <c r="K25" s="9"/>
      <c r="L25" s="1"/>
      <c r="M25" s="1"/>
      <c r="N25" s="1"/>
    </row>
    <row r="26" spans="1:14" ht="19.5" customHeight="1" x14ac:dyDescent="0.2">
      <c r="A26" s="229" t="s">
        <v>44</v>
      </c>
      <c r="B26" s="230"/>
      <c r="C26" s="230"/>
      <c r="D26" s="230"/>
      <c r="E26" s="230"/>
      <c r="F26" s="230"/>
      <c r="G26" s="230"/>
      <c r="H26" s="230"/>
      <c r="I26" s="230"/>
      <c r="J26" s="231"/>
      <c r="K26" s="9"/>
      <c r="L26" s="1"/>
      <c r="M26" s="1"/>
      <c r="N26" s="1"/>
    </row>
    <row r="27" spans="1:14" ht="21" customHeight="1" x14ac:dyDescent="0.2">
      <c r="A27" s="220" t="s">
        <v>45</v>
      </c>
      <c r="B27" s="232" t="s">
        <v>46</v>
      </c>
      <c r="C27" s="224" t="s">
        <v>21</v>
      </c>
      <c r="D27" s="170" t="s">
        <v>40</v>
      </c>
      <c r="E27" s="278">
        <f>64351.5+1000</f>
        <v>65351.5</v>
      </c>
      <c r="F27" s="171">
        <v>65415.5</v>
      </c>
      <c r="G27" s="171">
        <v>45798.6</v>
      </c>
      <c r="H27" s="172">
        <f>G27-F27</f>
        <v>-19616.900000000001</v>
      </c>
      <c r="I27" s="173">
        <f t="shared" ref="I27:I33" si="8">G27/F27*100%</f>
        <v>0.70011847345048195</v>
      </c>
      <c r="J27" s="233" t="s">
        <v>98</v>
      </c>
      <c r="K27" s="9"/>
      <c r="L27" s="1"/>
      <c r="M27" s="1"/>
      <c r="N27" s="1"/>
    </row>
    <row r="28" spans="1:14" ht="21" customHeight="1" x14ac:dyDescent="0.2">
      <c r="A28" s="220"/>
      <c r="B28" s="232"/>
      <c r="C28" s="224"/>
      <c r="D28" s="170" t="s">
        <v>41</v>
      </c>
      <c r="E28" s="175">
        <v>0</v>
      </c>
      <c r="F28" s="171">
        <v>0</v>
      </c>
      <c r="G28" s="171">
        <v>0</v>
      </c>
      <c r="H28" s="172">
        <f t="shared" ref="H28:H33" si="9">G28-F28</f>
        <v>0</v>
      </c>
      <c r="I28" s="173">
        <v>0</v>
      </c>
      <c r="J28" s="234"/>
      <c r="K28" s="9"/>
      <c r="L28" s="1"/>
      <c r="M28" s="1"/>
      <c r="N28" s="1"/>
    </row>
    <row r="29" spans="1:14" ht="21" customHeight="1" x14ac:dyDescent="0.2">
      <c r="A29" s="220"/>
      <c r="B29" s="232"/>
      <c r="C29" s="174" t="s">
        <v>42</v>
      </c>
      <c r="D29" s="170" t="s">
        <v>41</v>
      </c>
      <c r="E29" s="175">
        <v>0</v>
      </c>
      <c r="F29" s="172">
        <v>0</v>
      </c>
      <c r="G29" s="171">
        <v>0</v>
      </c>
      <c r="H29" s="172">
        <f t="shared" si="9"/>
        <v>0</v>
      </c>
      <c r="I29" s="173">
        <v>0</v>
      </c>
      <c r="J29" s="181"/>
      <c r="K29" s="9"/>
      <c r="L29" s="1"/>
      <c r="M29" s="1"/>
      <c r="N29" s="1"/>
    </row>
    <row r="30" spans="1:14" ht="21" customHeight="1" x14ac:dyDescent="0.2">
      <c r="A30" s="220"/>
      <c r="B30" s="232"/>
      <c r="C30" s="170"/>
      <c r="D30" s="177" t="s">
        <v>23</v>
      </c>
      <c r="E30" s="178">
        <f>SUM(E27:E29)</f>
        <v>65351.5</v>
      </c>
      <c r="F30" s="179">
        <f>SUM(F27:F29)</f>
        <v>65415.5</v>
      </c>
      <c r="G30" s="179">
        <f>SUM(G27:G29)</f>
        <v>45798.6</v>
      </c>
      <c r="H30" s="179">
        <f t="shared" si="9"/>
        <v>-19616.900000000001</v>
      </c>
      <c r="I30" s="173">
        <f t="shared" si="8"/>
        <v>0.70011847345048195</v>
      </c>
      <c r="J30" s="176"/>
      <c r="K30" s="9"/>
      <c r="L30" s="1"/>
      <c r="M30" s="1"/>
      <c r="N30" s="1"/>
    </row>
    <row r="31" spans="1:14" ht="21" customHeight="1" x14ac:dyDescent="0.2">
      <c r="A31" s="235" t="s">
        <v>47</v>
      </c>
      <c r="B31" s="236"/>
      <c r="C31" s="236"/>
      <c r="D31" s="170" t="s">
        <v>40</v>
      </c>
      <c r="E31" s="182">
        <f>E27</f>
        <v>65351.5</v>
      </c>
      <c r="F31" s="172">
        <f>F27</f>
        <v>65415.5</v>
      </c>
      <c r="G31" s="172">
        <f>G27</f>
        <v>45798.6</v>
      </c>
      <c r="H31" s="172">
        <f t="shared" si="9"/>
        <v>-19616.900000000001</v>
      </c>
      <c r="I31" s="173">
        <f t="shared" si="8"/>
        <v>0.70011847345048195</v>
      </c>
      <c r="J31" s="176"/>
      <c r="K31" s="9"/>
      <c r="L31" s="1"/>
      <c r="M31" s="1"/>
      <c r="N31" s="1"/>
    </row>
    <row r="32" spans="1:14" ht="21" customHeight="1" x14ac:dyDescent="0.2">
      <c r="A32" s="235"/>
      <c r="B32" s="236"/>
      <c r="C32" s="236"/>
      <c r="D32" s="170" t="s">
        <v>41</v>
      </c>
      <c r="E32" s="182">
        <f>E28</f>
        <v>0</v>
      </c>
      <c r="F32" s="182">
        <f>F28+F29</f>
        <v>0</v>
      </c>
      <c r="G32" s="182">
        <f>G28+G29</f>
        <v>0</v>
      </c>
      <c r="H32" s="172">
        <f t="shared" si="9"/>
        <v>0</v>
      </c>
      <c r="I32" s="173">
        <v>0</v>
      </c>
      <c r="J32" s="176"/>
      <c r="K32" s="9"/>
      <c r="L32" s="1"/>
      <c r="M32" s="1"/>
      <c r="N32" s="1"/>
    </row>
    <row r="33" spans="1:14" ht="18.75" customHeight="1" x14ac:dyDescent="0.2">
      <c r="A33" s="235"/>
      <c r="B33" s="236"/>
      <c r="C33" s="236"/>
      <c r="D33" s="177" t="s">
        <v>23</v>
      </c>
      <c r="E33" s="178">
        <f t="shared" ref="E33:G33" si="10">SUM(E31:E32)</f>
        <v>65351.5</v>
      </c>
      <c r="F33" s="178">
        <f t="shared" si="10"/>
        <v>65415.5</v>
      </c>
      <c r="G33" s="178">
        <f t="shared" si="10"/>
        <v>45798.6</v>
      </c>
      <c r="H33" s="179">
        <f t="shared" si="9"/>
        <v>-19616.900000000001</v>
      </c>
      <c r="I33" s="173">
        <f t="shared" si="8"/>
        <v>0.70011847345048195</v>
      </c>
      <c r="J33" s="176"/>
      <c r="K33" s="9"/>
      <c r="L33" s="1"/>
      <c r="M33" s="1"/>
      <c r="N33" s="1"/>
    </row>
    <row r="34" spans="1:14" ht="19.5" customHeight="1" x14ac:dyDescent="0.2">
      <c r="A34" s="229" t="s">
        <v>48</v>
      </c>
      <c r="B34" s="230"/>
      <c r="C34" s="230"/>
      <c r="D34" s="230"/>
      <c r="E34" s="230"/>
      <c r="F34" s="230"/>
      <c r="G34" s="230"/>
      <c r="H34" s="230"/>
      <c r="I34" s="230"/>
      <c r="J34" s="231"/>
      <c r="K34" s="9"/>
      <c r="L34" s="1"/>
      <c r="M34" s="1"/>
      <c r="N34" s="1"/>
    </row>
    <row r="35" spans="1:14" ht="24" customHeight="1" x14ac:dyDescent="0.2">
      <c r="A35" s="220" t="s">
        <v>49</v>
      </c>
      <c r="B35" s="232" t="s">
        <v>50</v>
      </c>
      <c r="C35" s="224" t="s">
        <v>21</v>
      </c>
      <c r="D35" s="170" t="s">
        <v>40</v>
      </c>
      <c r="E35" s="183">
        <v>3000</v>
      </c>
      <c r="F35" s="172">
        <v>3000</v>
      </c>
      <c r="G35" s="171">
        <v>1857.9</v>
      </c>
      <c r="H35" s="172">
        <f>G35-F35</f>
        <v>-1142.0999999999999</v>
      </c>
      <c r="I35" s="173">
        <f t="shared" ref="I35:I52" si="11">G35/F35*100%</f>
        <v>0.61930000000000007</v>
      </c>
      <c r="J35" s="239" t="s">
        <v>97</v>
      </c>
      <c r="K35" s="9"/>
      <c r="L35" s="1"/>
      <c r="M35" s="1"/>
      <c r="N35" s="1"/>
    </row>
    <row r="36" spans="1:14" ht="22.5" customHeight="1" x14ac:dyDescent="0.2">
      <c r="A36" s="220"/>
      <c r="B36" s="237"/>
      <c r="C36" s="238"/>
      <c r="D36" s="168" t="s">
        <v>41</v>
      </c>
      <c r="E36" s="184">
        <v>496.2</v>
      </c>
      <c r="F36" s="137">
        <v>496.2</v>
      </c>
      <c r="G36" s="138">
        <v>496.2</v>
      </c>
      <c r="H36" s="137">
        <f t="shared" ref="H36:H52" si="12">G36-F36</f>
        <v>0</v>
      </c>
      <c r="I36" s="155">
        <f t="shared" si="11"/>
        <v>1</v>
      </c>
      <c r="J36" s="227"/>
      <c r="K36" s="9"/>
      <c r="L36" s="1"/>
      <c r="M36" s="1"/>
      <c r="N36" s="1"/>
    </row>
    <row r="37" spans="1:14" ht="32.25" customHeight="1" x14ac:dyDescent="0.2">
      <c r="A37" s="220"/>
      <c r="B37" s="237"/>
      <c r="C37" s="185" t="s">
        <v>42</v>
      </c>
      <c r="D37" s="168" t="s">
        <v>41</v>
      </c>
      <c r="E37" s="186">
        <v>51.8</v>
      </c>
      <c r="F37" s="137">
        <v>51.8</v>
      </c>
      <c r="G37" s="138">
        <v>51.8</v>
      </c>
      <c r="H37" s="137">
        <f t="shared" si="12"/>
        <v>0</v>
      </c>
      <c r="I37" s="155">
        <f t="shared" si="11"/>
        <v>1</v>
      </c>
      <c r="J37" s="187"/>
      <c r="K37" s="9"/>
      <c r="L37" s="1"/>
      <c r="M37" s="1"/>
      <c r="N37" s="1"/>
    </row>
    <row r="38" spans="1:14" ht="19.5" customHeight="1" x14ac:dyDescent="0.2">
      <c r="A38" s="220"/>
      <c r="B38" s="237"/>
      <c r="C38" s="168"/>
      <c r="D38" s="169" t="s">
        <v>23</v>
      </c>
      <c r="E38" s="188">
        <f t="shared" ref="E38:G38" si="13">SUM(E35:E37)</f>
        <v>3548</v>
      </c>
      <c r="F38" s="188">
        <f t="shared" si="13"/>
        <v>3548</v>
      </c>
      <c r="G38" s="188">
        <f t="shared" si="13"/>
        <v>2405.9</v>
      </c>
      <c r="H38" s="189">
        <f t="shared" si="12"/>
        <v>-1142.0999999999999</v>
      </c>
      <c r="I38" s="155">
        <f t="shared" si="11"/>
        <v>0.67810033821871485</v>
      </c>
      <c r="J38" s="187"/>
      <c r="K38" s="9"/>
      <c r="L38" s="1"/>
      <c r="M38" s="1"/>
      <c r="N38" s="1"/>
    </row>
    <row r="39" spans="1:14" ht="19.5" customHeight="1" x14ac:dyDescent="0.2">
      <c r="A39" s="235" t="s">
        <v>51</v>
      </c>
      <c r="B39" s="241"/>
      <c r="C39" s="241"/>
      <c r="D39" s="168" t="s">
        <v>40</v>
      </c>
      <c r="E39" s="183">
        <f>E35</f>
        <v>3000</v>
      </c>
      <c r="F39" s="183">
        <f t="shared" ref="F39:G39" si="14">F35</f>
        <v>3000</v>
      </c>
      <c r="G39" s="183">
        <f t="shared" si="14"/>
        <v>1857.9</v>
      </c>
      <c r="H39" s="137">
        <f t="shared" si="12"/>
        <v>-1142.0999999999999</v>
      </c>
      <c r="I39" s="155">
        <f t="shared" si="11"/>
        <v>0.61930000000000007</v>
      </c>
      <c r="J39" s="187"/>
      <c r="K39" s="9"/>
      <c r="L39" s="1"/>
      <c r="M39" s="1"/>
      <c r="N39" s="1"/>
    </row>
    <row r="40" spans="1:14" ht="19.5" customHeight="1" x14ac:dyDescent="0.2">
      <c r="A40" s="235"/>
      <c r="B40" s="241"/>
      <c r="C40" s="241"/>
      <c r="D40" s="168" t="s">
        <v>41</v>
      </c>
      <c r="E40" s="142">
        <f t="shared" ref="E40:G40" si="15">E36+E37</f>
        <v>548</v>
      </c>
      <c r="F40" s="142">
        <f t="shared" si="15"/>
        <v>548</v>
      </c>
      <c r="G40" s="142">
        <f t="shared" si="15"/>
        <v>548</v>
      </c>
      <c r="H40" s="137">
        <f t="shared" si="12"/>
        <v>0</v>
      </c>
      <c r="I40" s="155">
        <f t="shared" si="11"/>
        <v>1</v>
      </c>
      <c r="J40" s="187"/>
      <c r="K40" s="9"/>
      <c r="L40" s="1"/>
      <c r="M40" s="1"/>
      <c r="N40" s="1"/>
    </row>
    <row r="41" spans="1:14" ht="19.5" customHeight="1" x14ac:dyDescent="0.2">
      <c r="A41" s="235"/>
      <c r="B41" s="241"/>
      <c r="C41" s="241"/>
      <c r="D41" s="169" t="s">
        <v>23</v>
      </c>
      <c r="E41" s="188">
        <f t="shared" ref="E41:G41" si="16">SUM(E39:E40)</f>
        <v>3548</v>
      </c>
      <c r="F41" s="188">
        <f t="shared" si="16"/>
        <v>3548</v>
      </c>
      <c r="G41" s="188">
        <f t="shared" si="16"/>
        <v>2405.9</v>
      </c>
      <c r="H41" s="189">
        <f t="shared" si="12"/>
        <v>-1142.0999999999999</v>
      </c>
      <c r="I41" s="155">
        <f t="shared" si="11"/>
        <v>0.67810033821871485</v>
      </c>
      <c r="J41" s="187"/>
      <c r="K41" s="9"/>
      <c r="L41" s="1"/>
      <c r="M41" s="1"/>
      <c r="N41" s="1"/>
    </row>
    <row r="42" spans="1:14" ht="19.5" customHeight="1" x14ac:dyDescent="0.2">
      <c r="A42" s="242"/>
      <c r="B42" s="243" t="s">
        <v>52</v>
      </c>
      <c r="C42" s="244" t="s">
        <v>22</v>
      </c>
      <c r="D42" s="169" t="s">
        <v>40</v>
      </c>
      <c r="E42" s="161">
        <f t="shared" ref="E42:G42" si="17">E17+E27+E35</f>
        <v>92678.8</v>
      </c>
      <c r="F42" s="161">
        <f t="shared" si="17"/>
        <v>92321.49</v>
      </c>
      <c r="G42" s="161">
        <f t="shared" si="17"/>
        <v>63368</v>
      </c>
      <c r="H42" s="189">
        <f t="shared" si="12"/>
        <v>-28953.490000000005</v>
      </c>
      <c r="I42" s="190">
        <f t="shared" si="11"/>
        <v>0.68638406940789187</v>
      </c>
      <c r="J42" s="187"/>
      <c r="K42" s="9"/>
      <c r="L42" s="1"/>
      <c r="M42" s="1"/>
      <c r="N42" s="1"/>
    </row>
    <row r="43" spans="1:14" ht="19.5" customHeight="1" x14ac:dyDescent="0.2">
      <c r="A43" s="242"/>
      <c r="B43" s="243"/>
      <c r="C43" s="244"/>
      <c r="D43" s="169" t="s">
        <v>90</v>
      </c>
      <c r="E43" s="161">
        <f>E23</f>
        <v>0</v>
      </c>
      <c r="F43" s="161">
        <f t="shared" ref="F43:G43" si="18">F23</f>
        <v>1945.2</v>
      </c>
      <c r="G43" s="161">
        <f t="shared" si="18"/>
        <v>917.5</v>
      </c>
      <c r="H43" s="189">
        <f t="shared" si="12"/>
        <v>-1027.7</v>
      </c>
      <c r="I43" s="190">
        <f t="shared" si="11"/>
        <v>0.47167386387003907</v>
      </c>
      <c r="J43" s="187"/>
      <c r="K43" s="9"/>
      <c r="L43" s="1"/>
      <c r="M43" s="1"/>
      <c r="N43" s="1"/>
    </row>
    <row r="44" spans="1:14" ht="19.5" customHeight="1" x14ac:dyDescent="0.2">
      <c r="A44" s="242"/>
      <c r="B44" s="243"/>
      <c r="C44" s="244"/>
      <c r="D44" s="169" t="s">
        <v>41</v>
      </c>
      <c r="E44" s="161">
        <f>E19+E20+E28+E29+E36+E37</f>
        <v>10452.799999999999</v>
      </c>
      <c r="F44" s="161">
        <f t="shared" ref="F44:G44" si="19">F19+F20+F28+F29+F36+F37</f>
        <v>8840.6</v>
      </c>
      <c r="G44" s="161">
        <f t="shared" si="19"/>
        <v>4459.4000000000005</v>
      </c>
      <c r="H44" s="189">
        <f t="shared" si="12"/>
        <v>-4381.2</v>
      </c>
      <c r="I44" s="190">
        <f t="shared" si="11"/>
        <v>0.50442277673461078</v>
      </c>
      <c r="J44" s="187"/>
      <c r="K44" s="9"/>
      <c r="L44" s="1"/>
      <c r="M44" s="1"/>
      <c r="N44" s="1"/>
    </row>
    <row r="45" spans="1:14" ht="19.5" customHeight="1" x14ac:dyDescent="0.2">
      <c r="A45" s="242"/>
      <c r="B45" s="243"/>
      <c r="C45" s="244"/>
      <c r="D45" s="169" t="s">
        <v>23</v>
      </c>
      <c r="E45" s="161">
        <f t="shared" ref="E45:G45" si="20">SUM(E42:E44)</f>
        <v>103131.6</v>
      </c>
      <c r="F45" s="161">
        <f t="shared" si="20"/>
        <v>103107.29000000001</v>
      </c>
      <c r="G45" s="161">
        <f t="shared" si="20"/>
        <v>68744.899999999994</v>
      </c>
      <c r="H45" s="189">
        <f t="shared" si="12"/>
        <v>-34362.390000000014</v>
      </c>
      <c r="I45" s="190">
        <f t="shared" si="11"/>
        <v>0.6667317121805838</v>
      </c>
      <c r="J45" s="187"/>
      <c r="K45" s="9"/>
      <c r="L45" s="1"/>
      <c r="M45" s="1"/>
      <c r="N45" s="1"/>
    </row>
    <row r="46" spans="1:14" ht="19.5" customHeight="1" x14ac:dyDescent="0.2">
      <c r="A46" s="191"/>
      <c r="B46" s="192" t="s">
        <v>53</v>
      </c>
      <c r="C46" s="192"/>
      <c r="D46" s="192"/>
      <c r="E46" s="193"/>
      <c r="F46" s="194"/>
      <c r="G46" s="194"/>
      <c r="H46" s="137"/>
      <c r="I46" s="137"/>
      <c r="J46" s="187"/>
      <c r="K46" s="9"/>
      <c r="L46" s="1"/>
      <c r="M46" s="1"/>
      <c r="N46" s="1"/>
    </row>
    <row r="47" spans="1:14" ht="19.5" customHeight="1" x14ac:dyDescent="0.2">
      <c r="A47" s="245"/>
      <c r="B47" s="246" t="s">
        <v>54</v>
      </c>
      <c r="C47" s="246" t="s">
        <v>22</v>
      </c>
      <c r="D47" s="169" t="s">
        <v>40</v>
      </c>
      <c r="E47" s="159">
        <f>E17+E27+E35</f>
        <v>92678.8</v>
      </c>
      <c r="F47" s="159">
        <f>F17+F27+F35</f>
        <v>92321.49</v>
      </c>
      <c r="G47" s="159">
        <f>G17+G27+G35</f>
        <v>63368</v>
      </c>
      <c r="H47" s="189">
        <f t="shared" si="12"/>
        <v>-28953.490000000005</v>
      </c>
      <c r="I47" s="190">
        <f t="shared" si="11"/>
        <v>0.68638406940789187</v>
      </c>
      <c r="J47" s="187"/>
      <c r="K47" s="9"/>
      <c r="L47" s="1"/>
      <c r="M47" s="1"/>
      <c r="N47" s="1"/>
    </row>
    <row r="48" spans="1:14" ht="19.5" customHeight="1" x14ac:dyDescent="0.2">
      <c r="A48" s="245"/>
      <c r="B48" s="246"/>
      <c r="C48" s="246"/>
      <c r="D48" s="169" t="s">
        <v>90</v>
      </c>
      <c r="E48" s="159">
        <f>E23</f>
        <v>0</v>
      </c>
      <c r="F48" s="159">
        <f t="shared" ref="F48:G48" si="21">F23</f>
        <v>1945.2</v>
      </c>
      <c r="G48" s="159">
        <f t="shared" si="21"/>
        <v>917.5</v>
      </c>
      <c r="H48" s="189">
        <f t="shared" si="12"/>
        <v>-1027.7</v>
      </c>
      <c r="I48" s="190">
        <f t="shared" si="11"/>
        <v>0.47167386387003907</v>
      </c>
      <c r="J48" s="187"/>
      <c r="K48" s="9"/>
      <c r="L48" s="1"/>
      <c r="M48" s="1"/>
      <c r="N48" s="1"/>
    </row>
    <row r="49" spans="1:14" ht="19.5" customHeight="1" x14ac:dyDescent="0.2">
      <c r="A49" s="245"/>
      <c r="B49" s="246"/>
      <c r="C49" s="246"/>
      <c r="D49" s="169" t="s">
        <v>41</v>
      </c>
      <c r="E49" s="159">
        <f t="shared" ref="E49:G49" si="22">E19+E28+E36</f>
        <v>10401</v>
      </c>
      <c r="F49" s="159">
        <f t="shared" si="22"/>
        <v>8788.8000000000011</v>
      </c>
      <c r="G49" s="159">
        <f t="shared" si="22"/>
        <v>4407.6000000000004</v>
      </c>
      <c r="H49" s="189">
        <f t="shared" si="12"/>
        <v>-4381.2000000000007</v>
      </c>
      <c r="I49" s="190">
        <f t="shared" si="11"/>
        <v>0.50150191152375745</v>
      </c>
      <c r="J49" s="187"/>
      <c r="K49" s="9"/>
      <c r="L49" s="1"/>
      <c r="M49" s="1"/>
      <c r="N49" s="1"/>
    </row>
    <row r="50" spans="1:14" ht="19.5" customHeight="1" x14ac:dyDescent="0.2">
      <c r="A50" s="245"/>
      <c r="B50" s="246"/>
      <c r="C50" s="246"/>
      <c r="D50" s="169" t="s">
        <v>23</v>
      </c>
      <c r="E50" s="159">
        <f t="shared" ref="E50:G50" si="23">SUM(E47:E49)</f>
        <v>103079.8</v>
      </c>
      <c r="F50" s="159">
        <f t="shared" si="23"/>
        <v>103055.49</v>
      </c>
      <c r="G50" s="159">
        <f t="shared" si="23"/>
        <v>68693.100000000006</v>
      </c>
      <c r="H50" s="189">
        <f t="shared" si="12"/>
        <v>-34362.39</v>
      </c>
      <c r="I50" s="190">
        <f t="shared" si="11"/>
        <v>0.66656419759878882</v>
      </c>
      <c r="J50" s="187"/>
      <c r="K50" s="9"/>
      <c r="L50" s="1"/>
      <c r="M50" s="1"/>
      <c r="N50" s="1"/>
    </row>
    <row r="51" spans="1:14" ht="17.25" customHeight="1" x14ac:dyDescent="0.2">
      <c r="A51" s="245"/>
      <c r="B51" s="246" t="s">
        <v>55</v>
      </c>
      <c r="C51" s="246" t="s">
        <v>22</v>
      </c>
      <c r="D51" s="169" t="s">
        <v>41</v>
      </c>
      <c r="E51" s="195">
        <f>E20+E29+E37</f>
        <v>51.8</v>
      </c>
      <c r="F51" s="195">
        <f t="shared" ref="F51:G51" si="24">F20+F29+F37</f>
        <v>51.8</v>
      </c>
      <c r="G51" s="195">
        <f t="shared" si="24"/>
        <v>51.8</v>
      </c>
      <c r="H51" s="189">
        <f t="shared" si="12"/>
        <v>0</v>
      </c>
      <c r="I51" s="190">
        <f t="shared" si="11"/>
        <v>1</v>
      </c>
      <c r="J51" s="187"/>
      <c r="K51" s="9"/>
      <c r="L51" s="1"/>
      <c r="M51" s="1"/>
      <c r="N51" s="1"/>
    </row>
    <row r="52" spans="1:14" ht="18" customHeight="1" thickBot="1" x14ac:dyDescent="0.25">
      <c r="A52" s="247"/>
      <c r="B52" s="248"/>
      <c r="C52" s="248"/>
      <c r="D52" s="196" t="s">
        <v>23</v>
      </c>
      <c r="E52" s="197">
        <f t="shared" ref="E52:G52" si="25">E51</f>
        <v>51.8</v>
      </c>
      <c r="F52" s="197">
        <f t="shared" si="25"/>
        <v>51.8</v>
      </c>
      <c r="G52" s="197">
        <f t="shared" si="25"/>
        <v>51.8</v>
      </c>
      <c r="H52" s="198">
        <f t="shared" si="12"/>
        <v>0</v>
      </c>
      <c r="I52" s="199">
        <f t="shared" si="11"/>
        <v>1</v>
      </c>
      <c r="J52" s="200"/>
      <c r="K52" s="9"/>
      <c r="L52" s="1"/>
      <c r="M52" s="1"/>
      <c r="N52" s="1"/>
    </row>
    <row r="53" spans="1:14" ht="12" customHeight="1" x14ac:dyDescent="0.2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9"/>
      <c r="L53" s="1"/>
      <c r="M53" s="1"/>
      <c r="N53" s="1"/>
    </row>
    <row r="54" spans="1:14" ht="12" customHeight="1" x14ac:dyDescent="0.2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9"/>
      <c r="L54" s="1"/>
      <c r="M54" s="1"/>
      <c r="N54" s="1"/>
    </row>
    <row r="55" spans="1:14" ht="12" customHeight="1" x14ac:dyDescent="0.2">
      <c r="A55" s="14"/>
      <c r="B55" s="15"/>
      <c r="C55" s="16"/>
      <c r="D55" s="17"/>
      <c r="E55" s="18"/>
      <c r="F55" s="18"/>
      <c r="G55" s="18"/>
      <c r="H55" s="18"/>
      <c r="I55" s="19"/>
      <c r="J55" s="20"/>
      <c r="K55" s="13"/>
      <c r="L55" s="1"/>
      <c r="M55" s="1"/>
      <c r="N55" s="1"/>
    </row>
    <row r="56" spans="1:14" ht="45" customHeight="1" x14ac:dyDescent="0.25">
      <c r="A56" s="249" t="s">
        <v>5</v>
      </c>
      <c r="B56" s="249"/>
      <c r="C56" s="250" t="s">
        <v>25</v>
      </c>
      <c r="D56" s="250"/>
      <c r="E56" s="21"/>
      <c r="F56" s="18"/>
      <c r="G56" s="240" t="s">
        <v>26</v>
      </c>
      <c r="H56" s="240"/>
      <c r="I56" s="22"/>
      <c r="J56" s="23" t="s">
        <v>79</v>
      </c>
      <c r="K56" s="13"/>
      <c r="L56" s="1"/>
      <c r="M56" s="1"/>
      <c r="N56" s="1"/>
    </row>
    <row r="57" spans="1:14" ht="24.75" customHeight="1" x14ac:dyDescent="0.2">
      <c r="A57" s="24"/>
      <c r="B57" s="162" t="s">
        <v>6</v>
      </c>
      <c r="C57" s="253" t="s">
        <v>28</v>
      </c>
      <c r="D57" s="253"/>
      <c r="E57" s="163" t="s">
        <v>29</v>
      </c>
      <c r="F57" s="163"/>
      <c r="G57" s="254" t="s">
        <v>30</v>
      </c>
      <c r="H57" s="254"/>
      <c r="I57" s="27" t="s">
        <v>29</v>
      </c>
      <c r="J57" s="28" t="s">
        <v>31</v>
      </c>
      <c r="K57" s="13"/>
      <c r="L57" s="1"/>
      <c r="M57" s="1"/>
      <c r="N57" s="1"/>
    </row>
    <row r="58" spans="1:14" ht="15.75" customHeight="1" x14ac:dyDescent="0.2">
      <c r="A58" s="29"/>
      <c r="B58" s="162"/>
      <c r="C58" s="162"/>
      <c r="D58" s="162"/>
      <c r="E58" s="163"/>
      <c r="F58" s="163"/>
      <c r="G58" s="163"/>
      <c r="H58" s="163"/>
      <c r="I58" s="30"/>
      <c r="J58" s="28"/>
      <c r="K58" s="13"/>
      <c r="L58" s="1"/>
      <c r="M58" s="1"/>
      <c r="N58" s="1"/>
    </row>
    <row r="59" spans="1:14" ht="29.25" customHeight="1" x14ac:dyDescent="0.25">
      <c r="A59" s="249" t="s">
        <v>24</v>
      </c>
      <c r="B59" s="249"/>
      <c r="C59" s="250" t="s">
        <v>32</v>
      </c>
      <c r="D59" s="250"/>
      <c r="E59" s="31"/>
      <c r="F59" s="32"/>
      <c r="G59" s="240" t="s">
        <v>33</v>
      </c>
      <c r="H59" s="240"/>
      <c r="I59" s="33"/>
      <c r="J59" s="23" t="s">
        <v>34</v>
      </c>
      <c r="K59" s="13"/>
      <c r="L59" s="1"/>
      <c r="M59" s="1"/>
      <c r="N59" s="1"/>
    </row>
    <row r="60" spans="1:14" ht="21.75" customHeight="1" x14ac:dyDescent="0.2">
      <c r="A60" s="255" t="s">
        <v>35</v>
      </c>
      <c r="B60" s="255"/>
      <c r="C60" s="253" t="s">
        <v>28</v>
      </c>
      <c r="D60" s="253"/>
      <c r="E60" s="163" t="s">
        <v>29</v>
      </c>
      <c r="F60" s="163"/>
      <c r="G60" s="254" t="s">
        <v>30</v>
      </c>
      <c r="H60" s="254"/>
      <c r="I60" s="27" t="s">
        <v>29</v>
      </c>
      <c r="J60" s="28" t="s">
        <v>31</v>
      </c>
      <c r="K60" s="13"/>
      <c r="L60" s="1"/>
      <c r="M60" s="1"/>
      <c r="N60" s="1"/>
    </row>
    <row r="61" spans="1:14" ht="9" customHeight="1" x14ac:dyDescent="0.2">
      <c r="A61" s="14"/>
      <c r="B61" s="15"/>
      <c r="C61" s="16"/>
      <c r="D61" s="34"/>
      <c r="E61" s="18"/>
      <c r="F61" s="18"/>
      <c r="G61" s="18"/>
      <c r="H61" s="18"/>
      <c r="I61" s="19"/>
      <c r="J61" s="20"/>
      <c r="K61" s="13"/>
      <c r="L61" s="1"/>
      <c r="M61" s="1"/>
      <c r="N61" s="1"/>
    </row>
    <row r="62" spans="1:14" ht="12.75" customHeight="1" x14ac:dyDescent="0.2">
      <c r="A62" s="251"/>
      <c r="B62" s="35" t="s">
        <v>36</v>
      </c>
      <c r="C62" s="252" t="s">
        <v>99</v>
      </c>
      <c r="D62" s="252"/>
      <c r="E62" s="18"/>
      <c r="F62" s="18"/>
      <c r="G62" s="18"/>
      <c r="H62" s="18"/>
      <c r="I62" s="19"/>
      <c r="J62" s="20"/>
      <c r="K62" s="13"/>
      <c r="L62" s="1"/>
      <c r="M62" s="1"/>
      <c r="N62" s="1"/>
    </row>
    <row r="63" spans="1:14" ht="13.5" customHeight="1" x14ac:dyDescent="0.2">
      <c r="A63" s="251"/>
      <c r="B63" s="15"/>
      <c r="C63" s="16"/>
      <c r="D63" s="34"/>
      <c r="E63" s="18"/>
      <c r="F63" s="18"/>
      <c r="G63" s="18"/>
      <c r="H63" s="18"/>
      <c r="I63" s="19"/>
      <c r="J63" s="20"/>
      <c r="K63" s="13"/>
      <c r="L63" s="1"/>
      <c r="M63" s="1"/>
      <c r="N63" s="1"/>
    </row>
    <row r="64" spans="1:14" ht="24.75" customHeight="1" x14ac:dyDescent="0.2">
      <c r="A64" s="14"/>
      <c r="B64" s="15"/>
      <c r="C64" s="16"/>
      <c r="D64" s="17"/>
      <c r="E64" s="18"/>
      <c r="F64" s="18"/>
      <c r="G64" s="18"/>
      <c r="H64" s="18"/>
      <c r="I64" s="19"/>
      <c r="J64" s="20"/>
      <c r="K64" s="13"/>
      <c r="L64" s="1"/>
      <c r="M64" s="1"/>
      <c r="N64" s="1"/>
    </row>
    <row r="65" spans="1:14" ht="24.75" customHeight="1" x14ac:dyDescent="0.2">
      <c r="A65" s="14"/>
      <c r="B65" s="15"/>
      <c r="C65" s="16"/>
      <c r="D65" s="34"/>
      <c r="E65" s="18"/>
      <c r="F65" s="18"/>
      <c r="G65" s="18"/>
      <c r="H65" s="18"/>
      <c r="I65" s="19"/>
      <c r="J65" s="20"/>
      <c r="K65" s="13"/>
      <c r="L65" s="1"/>
      <c r="M65" s="1"/>
      <c r="N65" s="1"/>
    </row>
    <row r="66" spans="1:14" ht="24.75" customHeight="1" x14ac:dyDescent="0.2">
      <c r="A66" s="14"/>
      <c r="B66" s="15"/>
      <c r="C66" s="16"/>
      <c r="D66" s="34"/>
      <c r="E66" s="18"/>
      <c r="F66" s="18"/>
      <c r="G66" s="18"/>
      <c r="H66" s="18"/>
      <c r="I66" s="19"/>
      <c r="J66" s="20"/>
      <c r="K66" s="13"/>
      <c r="L66" s="1"/>
      <c r="M66" s="1"/>
      <c r="N66" s="1"/>
    </row>
    <row r="67" spans="1:14" ht="24.75" customHeight="1" x14ac:dyDescent="0.2">
      <c r="A67" s="14"/>
      <c r="B67" s="15"/>
      <c r="C67" s="16"/>
      <c r="D67" s="34"/>
      <c r="E67" s="18"/>
      <c r="F67" s="18"/>
      <c r="G67" s="18"/>
      <c r="H67" s="18"/>
      <c r="I67" s="19"/>
      <c r="J67" s="20"/>
      <c r="K67" s="13"/>
      <c r="L67" s="1"/>
      <c r="M67" s="1"/>
      <c r="N67" s="1"/>
    </row>
    <row r="68" spans="1:14" ht="24.75" customHeight="1" x14ac:dyDescent="0.2">
      <c r="A68" s="14"/>
      <c r="B68" s="15"/>
      <c r="C68" s="16"/>
      <c r="D68" s="17"/>
      <c r="E68" s="36"/>
      <c r="F68" s="36"/>
      <c r="G68" s="36"/>
      <c r="H68" s="36"/>
      <c r="I68" s="19"/>
      <c r="J68" s="20"/>
      <c r="K68" s="13"/>
      <c r="L68" s="1"/>
      <c r="M68" s="1"/>
      <c r="N68" s="1"/>
    </row>
    <row r="69" spans="1:14" ht="28.5" customHeight="1" x14ac:dyDescent="0.2">
      <c r="A69" s="14"/>
      <c r="B69" s="15"/>
      <c r="C69" s="16"/>
      <c r="D69" s="34"/>
      <c r="E69" s="36"/>
      <c r="F69" s="36"/>
      <c r="G69" s="36"/>
      <c r="H69" s="36"/>
      <c r="I69" s="19"/>
      <c r="J69" s="20"/>
      <c r="K69" s="13"/>
      <c r="L69" s="1"/>
      <c r="M69" s="1"/>
      <c r="N69" s="1"/>
    </row>
    <row r="70" spans="1:14" ht="24.75" customHeight="1" x14ac:dyDescent="0.2">
      <c r="A70" s="14"/>
      <c r="B70" s="15"/>
      <c r="C70" s="16"/>
      <c r="D70" s="17"/>
      <c r="E70" s="18"/>
      <c r="F70" s="18"/>
      <c r="G70" s="18"/>
      <c r="H70" s="18"/>
      <c r="I70" s="19"/>
      <c r="J70" s="20"/>
      <c r="K70" s="13"/>
      <c r="L70" s="1"/>
      <c r="M70" s="1"/>
      <c r="N70" s="1"/>
    </row>
    <row r="71" spans="1:14" ht="24.75" customHeight="1" x14ac:dyDescent="0.2">
      <c r="A71" s="14"/>
      <c r="B71" s="15"/>
      <c r="C71" s="16"/>
      <c r="D71" s="34"/>
      <c r="E71" s="18"/>
      <c r="F71" s="18"/>
      <c r="G71" s="18"/>
      <c r="H71" s="18"/>
      <c r="I71" s="19"/>
      <c r="J71" s="20"/>
      <c r="K71" s="13"/>
      <c r="L71" s="1"/>
      <c r="M71" s="1"/>
      <c r="N71" s="1"/>
    </row>
    <row r="72" spans="1:14" ht="24.75" customHeight="1" x14ac:dyDescent="0.2">
      <c r="A72" s="14"/>
      <c r="B72" s="15"/>
      <c r="C72" s="16"/>
      <c r="D72" s="34"/>
      <c r="E72" s="18"/>
      <c r="F72" s="18"/>
      <c r="G72" s="18"/>
      <c r="H72" s="18"/>
      <c r="I72" s="19"/>
      <c r="J72" s="20"/>
      <c r="K72" s="13"/>
      <c r="L72" s="1"/>
      <c r="M72" s="1"/>
      <c r="N72" s="1"/>
    </row>
    <row r="73" spans="1:14" ht="24.75" customHeight="1" x14ac:dyDescent="0.2">
      <c r="A73" s="14"/>
      <c r="B73" s="15"/>
      <c r="C73" s="16"/>
      <c r="D73" s="34"/>
      <c r="E73" s="18"/>
      <c r="F73" s="18"/>
      <c r="G73" s="18"/>
      <c r="H73" s="18"/>
      <c r="I73" s="19"/>
      <c r="J73" s="20"/>
      <c r="K73" s="13"/>
      <c r="L73" s="1"/>
      <c r="M73" s="1"/>
      <c r="N73" s="1"/>
    </row>
    <row r="74" spans="1:14" ht="24.75" customHeight="1" x14ac:dyDescent="0.2">
      <c r="A74" s="14"/>
      <c r="B74" s="15"/>
      <c r="C74" s="16"/>
      <c r="D74" s="17"/>
      <c r="E74" s="18"/>
      <c r="F74" s="18"/>
      <c r="G74" s="18"/>
      <c r="H74" s="18"/>
      <c r="I74" s="19"/>
      <c r="J74" s="20"/>
      <c r="K74" s="13"/>
      <c r="L74" s="1"/>
      <c r="M74" s="1"/>
      <c r="N74" s="1"/>
    </row>
    <row r="75" spans="1:14" ht="24.75" customHeight="1" x14ac:dyDescent="0.2">
      <c r="A75" s="14"/>
      <c r="B75" s="15"/>
      <c r="C75" s="16"/>
      <c r="D75" s="34"/>
      <c r="E75" s="18"/>
      <c r="F75" s="18"/>
      <c r="G75" s="18"/>
      <c r="H75" s="18"/>
      <c r="I75" s="19"/>
      <c r="J75" s="20"/>
      <c r="K75" s="13"/>
      <c r="L75" s="1"/>
      <c r="M75" s="1"/>
      <c r="N75" s="1"/>
    </row>
    <row r="76" spans="1:14" ht="34.5" customHeight="1" x14ac:dyDescent="0.2">
      <c r="A76" s="37"/>
      <c r="B76" s="38"/>
      <c r="C76" s="38"/>
      <c r="D76" s="39"/>
      <c r="E76" s="19"/>
      <c r="F76" s="19"/>
      <c r="G76" s="19"/>
      <c r="H76" s="19"/>
      <c r="I76" s="19"/>
      <c r="J76" s="20"/>
      <c r="K76" s="13"/>
      <c r="L76" s="1"/>
      <c r="M76" s="1"/>
      <c r="N76" s="1"/>
    </row>
    <row r="77" spans="1:14" ht="29.25" customHeight="1" x14ac:dyDescent="0.2">
      <c r="A77" s="40"/>
      <c r="B77" s="41"/>
      <c r="C77" s="41"/>
      <c r="D77" s="40"/>
      <c r="E77" s="19"/>
      <c r="F77" s="19"/>
      <c r="G77" s="19"/>
      <c r="H77" s="19"/>
      <c r="I77" s="19"/>
      <c r="J77" s="20"/>
      <c r="K77" s="13"/>
      <c r="L77" s="1"/>
      <c r="M77" s="1"/>
      <c r="N77" s="1"/>
    </row>
    <row r="78" spans="1:14" ht="16.5" customHeight="1" x14ac:dyDescent="0.2">
      <c r="A78" s="40"/>
      <c r="B78" s="42"/>
      <c r="C78" s="42"/>
      <c r="D78" s="40"/>
      <c r="E78" s="43"/>
      <c r="F78" s="43"/>
      <c r="G78" s="43"/>
      <c r="H78" s="43"/>
      <c r="I78" s="19"/>
      <c r="J78" s="20"/>
      <c r="K78" s="13"/>
      <c r="L78" s="1"/>
      <c r="M78" s="1"/>
      <c r="N78" s="1"/>
    </row>
    <row r="79" spans="1:14" ht="23.25" customHeight="1" x14ac:dyDescent="0.2">
      <c r="A79" s="40"/>
      <c r="B79" s="40"/>
      <c r="C79" s="40"/>
      <c r="D79" s="39"/>
      <c r="E79" s="44"/>
      <c r="F79" s="44"/>
      <c r="G79" s="44"/>
      <c r="H79" s="44"/>
      <c r="I79" s="19"/>
      <c r="J79" s="20"/>
      <c r="K79" s="13"/>
      <c r="L79" s="1"/>
      <c r="M79" s="1"/>
      <c r="N79" s="1"/>
    </row>
    <row r="80" spans="1:14" ht="23.25" customHeight="1" x14ac:dyDescent="0.2">
      <c r="A80" s="40"/>
      <c r="B80" s="40"/>
      <c r="C80" s="40"/>
      <c r="D80" s="34"/>
      <c r="E80" s="44"/>
      <c r="F80" s="44"/>
      <c r="G80" s="44"/>
      <c r="H80" s="44"/>
      <c r="I80" s="19"/>
      <c r="J80" s="20"/>
      <c r="K80" s="13"/>
      <c r="L80" s="1"/>
      <c r="M80" s="1"/>
      <c r="N80" s="1"/>
    </row>
    <row r="81" spans="1:14" ht="23.25" customHeight="1" x14ac:dyDescent="0.2">
      <c r="A81" s="45"/>
      <c r="B81" s="46"/>
      <c r="C81" s="46"/>
      <c r="D81" s="45"/>
      <c r="E81" s="47"/>
      <c r="F81" s="47"/>
      <c r="G81" s="47"/>
      <c r="H81" s="47"/>
      <c r="I81" s="47"/>
      <c r="J81" s="48"/>
      <c r="K81" s="13"/>
      <c r="L81" s="1"/>
      <c r="M81" s="1"/>
      <c r="N81" s="1"/>
    </row>
    <row r="82" spans="1:14" ht="23.25" customHeight="1" x14ac:dyDescent="0.2">
      <c r="A82" s="45"/>
      <c r="B82" s="46"/>
      <c r="C82" s="46"/>
      <c r="D82" s="45"/>
      <c r="E82" s="47"/>
      <c r="F82" s="47"/>
      <c r="G82" s="47"/>
      <c r="H82" s="47"/>
      <c r="I82" s="47"/>
      <c r="J82" s="48"/>
      <c r="K82" s="13"/>
      <c r="L82" s="1"/>
      <c r="M82" s="1"/>
      <c r="N82" s="1"/>
    </row>
    <row r="83" spans="1:14" ht="23.25" customHeight="1" x14ac:dyDescent="0.2">
      <c r="A83" s="45"/>
      <c r="B83" s="46"/>
      <c r="C83" s="46"/>
      <c r="D83" s="45"/>
      <c r="E83" s="47"/>
      <c r="F83" s="47"/>
      <c r="G83" s="47"/>
      <c r="H83" s="47"/>
      <c r="I83" s="47"/>
      <c r="J83" s="48"/>
      <c r="K83" s="13"/>
      <c r="L83" s="1"/>
      <c r="M83" s="1"/>
      <c r="N83" s="1"/>
    </row>
    <row r="84" spans="1:14" ht="23.25" customHeight="1" x14ac:dyDescent="0.2">
      <c r="A84" s="45"/>
      <c r="B84" s="46"/>
      <c r="C84" s="46"/>
      <c r="D84" s="45"/>
      <c r="E84" s="47"/>
      <c r="F84" s="47"/>
      <c r="G84" s="47"/>
      <c r="H84" s="47"/>
      <c r="I84" s="47"/>
      <c r="J84" s="48"/>
      <c r="K84" s="13"/>
      <c r="L84" s="1"/>
      <c r="M84" s="1"/>
      <c r="N84" s="1"/>
    </row>
    <row r="85" spans="1:14" x14ac:dyDescent="0.2">
      <c r="A85" s="49"/>
      <c r="B85" s="49"/>
      <c r="C85" s="49"/>
      <c r="D85" s="49"/>
      <c r="E85" s="50"/>
      <c r="F85" s="50"/>
      <c r="G85" s="50"/>
      <c r="H85" s="50"/>
      <c r="I85" s="50"/>
      <c r="J85" s="51"/>
      <c r="K85" s="51"/>
      <c r="L85" s="1"/>
      <c r="M85" s="1"/>
      <c r="N85" s="1"/>
    </row>
    <row r="86" spans="1:14" x14ac:dyDescent="0.2">
      <c r="A86" s="49"/>
      <c r="B86" s="49"/>
      <c r="C86" s="49"/>
      <c r="D86" s="49"/>
      <c r="E86" s="50"/>
      <c r="F86" s="50"/>
      <c r="G86" s="50"/>
      <c r="H86" s="50"/>
      <c r="I86" s="50"/>
      <c r="J86" s="51"/>
      <c r="K86" s="51"/>
      <c r="L86" s="1"/>
      <c r="M86" s="1"/>
      <c r="N86" s="1"/>
    </row>
    <row r="87" spans="1:14" ht="16.5" customHeight="1" x14ac:dyDescent="0.2">
      <c r="A87" s="52"/>
      <c r="B87" s="49"/>
      <c r="C87" s="49"/>
      <c r="D87" s="49"/>
      <c r="E87" s="50"/>
      <c r="F87" s="50"/>
      <c r="G87" s="50"/>
      <c r="H87" s="50"/>
      <c r="I87" s="50"/>
      <c r="J87" s="51"/>
      <c r="K87" s="51"/>
      <c r="L87" s="1"/>
      <c r="M87" s="1"/>
      <c r="N87" s="1"/>
    </row>
    <row r="88" spans="1:14" ht="22.5" customHeight="1" x14ac:dyDescent="0.25">
      <c r="A88" s="53"/>
      <c r="B88" s="53"/>
      <c r="C88" s="54"/>
      <c r="D88" s="55"/>
      <c r="E88" s="55"/>
      <c r="F88" s="55"/>
      <c r="G88" s="55"/>
      <c r="H88" s="55"/>
      <c r="I88" s="56"/>
      <c r="J88" s="56"/>
      <c r="K88" s="1"/>
      <c r="L88" s="1"/>
      <c r="M88" s="1"/>
      <c r="N88" s="1"/>
    </row>
    <row r="89" spans="1:14" x14ac:dyDescent="0.2">
      <c r="A89" s="57"/>
      <c r="B89" s="57"/>
      <c r="C89" s="58"/>
      <c r="D89" s="59"/>
      <c r="E89" s="59"/>
      <c r="F89" s="59"/>
      <c r="G89" s="59"/>
      <c r="H89" s="59"/>
      <c r="I89" s="59"/>
      <c r="J89" s="60"/>
      <c r="K89" s="1"/>
      <c r="L89" s="1"/>
      <c r="M89" s="1"/>
      <c r="N89" s="1"/>
    </row>
    <row r="90" spans="1:14" ht="20.25" customHeight="1" x14ac:dyDescent="0.2">
      <c r="A90" s="61"/>
      <c r="B90" s="61"/>
      <c r="C90" s="61"/>
      <c r="D90" s="56"/>
      <c r="E90" s="56"/>
      <c r="F90" s="56"/>
      <c r="G90" s="56"/>
      <c r="H90" s="56"/>
      <c r="I90" s="56"/>
      <c r="J90" s="62"/>
      <c r="K90" s="1"/>
      <c r="L90" s="1"/>
      <c r="M90" s="1"/>
      <c r="N90" s="1"/>
    </row>
    <row r="91" spans="1:14" ht="15.75" x14ac:dyDescent="0.2">
      <c r="A91" s="63"/>
      <c r="B91" s="63"/>
      <c r="C91" s="64"/>
      <c r="D91" s="56"/>
      <c r="E91" s="56"/>
      <c r="F91" s="56"/>
      <c r="G91" s="56"/>
      <c r="H91" s="56"/>
      <c r="I91" s="56"/>
      <c r="J91" s="62"/>
      <c r="K91" s="1"/>
      <c r="L91" s="1"/>
      <c r="M91" s="1"/>
      <c r="N91" s="1"/>
    </row>
    <row r="92" spans="1:14" ht="15.75" x14ac:dyDescent="0.2">
      <c r="A92" s="57"/>
      <c r="B92" s="57"/>
      <c r="C92" s="58"/>
      <c r="D92" s="59"/>
      <c r="E92" s="59"/>
      <c r="F92" s="59"/>
      <c r="G92" s="59"/>
      <c r="H92" s="59"/>
      <c r="I92" s="56"/>
      <c r="J92" s="62"/>
      <c r="K92" s="1"/>
      <c r="L92" s="1"/>
      <c r="M92" s="1"/>
      <c r="N92" s="1"/>
    </row>
    <row r="93" spans="1:14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</sheetData>
  <mergeCells count="59">
    <mergeCell ref="A62:A63"/>
    <mergeCell ref="C62:D62"/>
    <mergeCell ref="C57:D57"/>
    <mergeCell ref="G57:H57"/>
    <mergeCell ref="A59:B59"/>
    <mergeCell ref="C59:D59"/>
    <mergeCell ref="G59:H59"/>
    <mergeCell ref="A60:B60"/>
    <mergeCell ref="C60:D60"/>
    <mergeCell ref="G60:H60"/>
    <mergeCell ref="G56:H56"/>
    <mergeCell ref="A39:C41"/>
    <mergeCell ref="A42:A45"/>
    <mergeCell ref="B42:B45"/>
    <mergeCell ref="C42:C45"/>
    <mergeCell ref="A47:A50"/>
    <mergeCell ref="B47:B50"/>
    <mergeCell ref="C47:C50"/>
    <mergeCell ref="A51:A52"/>
    <mergeCell ref="B51:B52"/>
    <mergeCell ref="C51:C52"/>
    <mergeCell ref="A56:B56"/>
    <mergeCell ref="C56:D56"/>
    <mergeCell ref="A31:C33"/>
    <mergeCell ref="A34:J34"/>
    <mergeCell ref="A35:A38"/>
    <mergeCell ref="B35:B38"/>
    <mergeCell ref="C35:C36"/>
    <mergeCell ref="J35:J36"/>
    <mergeCell ref="A22:C25"/>
    <mergeCell ref="A26:J26"/>
    <mergeCell ref="A27:A30"/>
    <mergeCell ref="B27:B30"/>
    <mergeCell ref="C27:C28"/>
    <mergeCell ref="J27:J28"/>
    <mergeCell ref="A15:J15"/>
    <mergeCell ref="A16:J16"/>
    <mergeCell ref="A17:A21"/>
    <mergeCell ref="B17:B21"/>
    <mergeCell ref="C17:C19"/>
    <mergeCell ref="J17:J19"/>
    <mergeCell ref="A8:J8"/>
    <mergeCell ref="A9:J9"/>
    <mergeCell ref="A10:J10"/>
    <mergeCell ref="A12:A13"/>
    <mergeCell ref="B12:B13"/>
    <mergeCell ref="C12:C13"/>
    <mergeCell ref="D12:D13"/>
    <mergeCell ref="E12:E13"/>
    <mergeCell ref="F12:F13"/>
    <mergeCell ref="G12:G13"/>
    <mergeCell ref="H12:I12"/>
    <mergeCell ref="J12:J13"/>
    <mergeCell ref="A7:J7"/>
    <mergeCell ref="I1:J1"/>
    <mergeCell ref="I2:J2"/>
    <mergeCell ref="A3:J3"/>
    <mergeCell ref="A4:J4"/>
    <mergeCell ref="A5:J5"/>
  </mergeCells>
  <printOptions horizontalCentered="1"/>
  <pageMargins left="0.39370078740157483" right="0.19685039370078741" top="0.78740157480314965" bottom="0.59055118110236227" header="0.51181102362204722" footer="0.31496062992125984"/>
  <pageSetup paperSize="9" scale="75" orientation="landscape" r:id="rId1"/>
  <headerFooter alignWithMargins="0">
    <oddHeader>&amp;C&amp;"Times New Roman,обычный"&amp;8&amp;P/&amp;N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N227"/>
  <sheetViews>
    <sheetView topLeftCell="A14" zoomScale="110" zoomScaleNormal="110" workbookViewId="0">
      <selection activeCell="C59" sqref="C59:D59"/>
    </sheetView>
  </sheetViews>
  <sheetFormatPr defaultRowHeight="12.75" x14ac:dyDescent="0.2"/>
  <cols>
    <col min="1" max="1" width="4.85546875" style="3" customWidth="1"/>
    <col min="2" max="2" width="29.85546875" style="3" customWidth="1"/>
    <col min="3" max="3" width="19.140625" style="3" customWidth="1"/>
    <col min="4" max="4" width="16.7109375" style="3" customWidth="1"/>
    <col min="5" max="5" width="15.5703125" style="3" customWidth="1"/>
    <col min="6" max="6" width="17.42578125" style="3" customWidth="1"/>
    <col min="7" max="7" width="16.7109375" style="3" customWidth="1"/>
    <col min="8" max="8" width="15.5703125" style="3" customWidth="1"/>
    <col min="9" max="9" width="13.7109375" style="3" customWidth="1"/>
    <col min="10" max="10" width="27.85546875" style="3" customWidth="1"/>
    <col min="11" max="11" width="9.85546875" style="3" customWidth="1"/>
    <col min="12" max="16384" width="9.140625" style="3"/>
  </cols>
  <sheetData>
    <row r="1" spans="1:14" ht="15.75" customHeight="1" x14ac:dyDescent="0.2">
      <c r="A1" s="1"/>
      <c r="B1" s="1"/>
      <c r="C1" s="1"/>
      <c r="D1" s="1"/>
      <c r="E1" s="2"/>
      <c r="F1" s="2"/>
      <c r="G1" s="2"/>
      <c r="H1" s="2"/>
      <c r="I1" s="202" t="s">
        <v>37</v>
      </c>
      <c r="J1" s="202"/>
    </row>
    <row r="2" spans="1:14" ht="15.75" customHeight="1" x14ac:dyDescent="0.2">
      <c r="A2" s="1"/>
      <c r="B2" s="1"/>
      <c r="C2" s="1"/>
      <c r="D2" s="1"/>
      <c r="E2" s="4"/>
      <c r="F2" s="4"/>
      <c r="G2" s="4"/>
      <c r="H2" s="4"/>
      <c r="I2" s="202" t="s">
        <v>0</v>
      </c>
      <c r="J2" s="202"/>
    </row>
    <row r="3" spans="1:14" ht="18" customHeight="1" x14ac:dyDescent="0.2">
      <c r="A3" s="203" t="s">
        <v>1</v>
      </c>
      <c r="B3" s="203"/>
      <c r="C3" s="203"/>
      <c r="D3" s="203"/>
      <c r="E3" s="203"/>
      <c r="F3" s="203"/>
      <c r="G3" s="203"/>
      <c r="H3" s="203"/>
      <c r="I3" s="203"/>
      <c r="J3" s="203"/>
      <c r="K3" s="2"/>
      <c r="L3" s="1"/>
      <c r="M3" s="1"/>
      <c r="N3" s="1"/>
    </row>
    <row r="4" spans="1:14" ht="18" customHeight="1" x14ac:dyDescent="0.2">
      <c r="A4" s="203" t="s">
        <v>2</v>
      </c>
      <c r="B4" s="203"/>
      <c r="C4" s="203"/>
      <c r="D4" s="203"/>
      <c r="E4" s="203"/>
      <c r="F4" s="203"/>
      <c r="G4" s="203"/>
      <c r="H4" s="203"/>
      <c r="I4" s="203"/>
      <c r="J4" s="203"/>
      <c r="K4" s="2"/>
      <c r="L4" s="1"/>
      <c r="M4" s="1"/>
      <c r="N4" s="1"/>
    </row>
    <row r="5" spans="1:14" ht="18" customHeight="1" x14ac:dyDescent="0.2">
      <c r="A5" s="203" t="s">
        <v>89</v>
      </c>
      <c r="B5" s="203"/>
      <c r="C5" s="203"/>
      <c r="D5" s="203"/>
      <c r="E5" s="203"/>
      <c r="F5" s="203"/>
      <c r="G5" s="203"/>
      <c r="H5" s="203"/>
      <c r="I5" s="203"/>
      <c r="J5" s="203"/>
      <c r="K5" s="2"/>
      <c r="L5" s="1"/>
      <c r="M5" s="1"/>
      <c r="N5" s="1"/>
    </row>
    <row r="6" spans="1:14" ht="9" customHeight="1" x14ac:dyDescent="0.2">
      <c r="A6" s="5"/>
      <c r="B6" s="5"/>
      <c r="C6" s="5"/>
      <c r="D6" s="5"/>
      <c r="E6" s="5"/>
      <c r="F6" s="5"/>
      <c r="G6" s="5"/>
      <c r="H6" s="5"/>
      <c r="I6" s="5"/>
      <c r="J6" s="1"/>
      <c r="K6" s="1"/>
      <c r="L6" s="1"/>
      <c r="M6" s="1"/>
      <c r="N6" s="1"/>
    </row>
    <row r="7" spans="1:14" ht="19.5" customHeight="1" x14ac:dyDescent="0.2">
      <c r="A7" s="201" t="s">
        <v>3</v>
      </c>
      <c r="B7" s="201"/>
      <c r="C7" s="201"/>
      <c r="D7" s="201"/>
      <c r="E7" s="201"/>
      <c r="F7" s="201"/>
      <c r="G7" s="201"/>
      <c r="H7" s="201"/>
      <c r="I7" s="201"/>
      <c r="J7" s="201"/>
      <c r="K7" s="1"/>
      <c r="L7" s="1"/>
      <c r="M7" s="1"/>
      <c r="N7" s="1"/>
    </row>
    <row r="8" spans="1:14" ht="9" customHeight="1" x14ac:dyDescent="0.2">
      <c r="A8" s="204" t="s">
        <v>4</v>
      </c>
      <c r="B8" s="204"/>
      <c r="C8" s="204"/>
      <c r="D8" s="204"/>
      <c r="E8" s="204"/>
      <c r="F8" s="204"/>
      <c r="G8" s="204"/>
      <c r="H8" s="204"/>
      <c r="I8" s="204"/>
      <c r="J8" s="204"/>
      <c r="K8" s="1"/>
      <c r="L8" s="1"/>
      <c r="M8" s="1"/>
      <c r="N8" s="1"/>
    </row>
    <row r="9" spans="1:14" ht="19.5" customHeight="1" x14ac:dyDescent="0.2">
      <c r="A9" s="205" t="s">
        <v>5</v>
      </c>
      <c r="B9" s="205"/>
      <c r="C9" s="205"/>
      <c r="D9" s="205"/>
      <c r="E9" s="205"/>
      <c r="F9" s="205"/>
      <c r="G9" s="205"/>
      <c r="H9" s="205"/>
      <c r="I9" s="205"/>
      <c r="J9" s="205"/>
      <c r="K9" s="1"/>
      <c r="L9" s="1"/>
      <c r="M9" s="1"/>
      <c r="N9" s="1"/>
    </row>
    <row r="10" spans="1:14" ht="12" customHeight="1" x14ac:dyDescent="0.2">
      <c r="A10" s="204" t="s">
        <v>6</v>
      </c>
      <c r="B10" s="204"/>
      <c r="C10" s="204"/>
      <c r="D10" s="204"/>
      <c r="E10" s="204"/>
      <c r="F10" s="204"/>
      <c r="G10" s="204"/>
      <c r="H10" s="204"/>
      <c r="I10" s="204"/>
      <c r="J10" s="204"/>
      <c r="K10" s="1"/>
      <c r="L10" s="1"/>
      <c r="M10" s="1"/>
      <c r="N10" s="1"/>
    </row>
    <row r="11" spans="1:14" ht="14.25" customHeight="1" thickBot="1" x14ac:dyDescent="0.25">
      <c r="A11" s="1"/>
      <c r="B11" s="1"/>
      <c r="C11" s="1"/>
      <c r="D11" s="1"/>
      <c r="E11" s="1"/>
      <c r="F11" s="1"/>
      <c r="G11" s="1"/>
      <c r="H11" s="1"/>
      <c r="I11" s="6"/>
      <c r="J11" s="6" t="s">
        <v>7</v>
      </c>
      <c r="K11" s="1"/>
      <c r="L11" s="1"/>
      <c r="M11" s="1"/>
      <c r="N11" s="1"/>
    </row>
    <row r="12" spans="1:14" ht="18" customHeight="1" x14ac:dyDescent="0.2">
      <c r="A12" s="206" t="s">
        <v>8</v>
      </c>
      <c r="B12" s="208" t="s">
        <v>58</v>
      </c>
      <c r="C12" s="210" t="s">
        <v>59</v>
      </c>
      <c r="D12" s="208" t="s">
        <v>11</v>
      </c>
      <c r="E12" s="208" t="s">
        <v>12</v>
      </c>
      <c r="F12" s="210" t="s">
        <v>13</v>
      </c>
      <c r="G12" s="210" t="s">
        <v>14</v>
      </c>
      <c r="H12" s="212" t="s">
        <v>15</v>
      </c>
      <c r="I12" s="213"/>
      <c r="J12" s="214" t="s">
        <v>63</v>
      </c>
      <c r="K12" s="1"/>
      <c r="L12" s="1"/>
      <c r="M12" s="1"/>
      <c r="N12" s="1"/>
    </row>
    <row r="13" spans="1:14" ht="73.5" customHeight="1" x14ac:dyDescent="0.2">
      <c r="A13" s="207"/>
      <c r="B13" s="209"/>
      <c r="C13" s="211"/>
      <c r="D13" s="209"/>
      <c r="E13" s="209"/>
      <c r="F13" s="211"/>
      <c r="G13" s="211"/>
      <c r="H13" s="7" t="s">
        <v>60</v>
      </c>
      <c r="I13" s="152" t="s">
        <v>18</v>
      </c>
      <c r="J13" s="215"/>
      <c r="K13" s="9"/>
      <c r="L13" s="1"/>
      <c r="M13" s="1"/>
      <c r="N13" s="1"/>
    </row>
    <row r="14" spans="1:14" ht="14.25" customHeight="1" x14ac:dyDescent="0.2">
      <c r="A14" s="151">
        <v>1</v>
      </c>
      <c r="B14" s="152">
        <v>2</v>
      </c>
      <c r="C14" s="152">
        <v>3</v>
      </c>
      <c r="D14" s="152">
        <v>4</v>
      </c>
      <c r="E14" s="152">
        <v>5</v>
      </c>
      <c r="F14" s="7">
        <v>6</v>
      </c>
      <c r="G14" s="11">
        <v>7</v>
      </c>
      <c r="H14" s="7">
        <v>8</v>
      </c>
      <c r="I14" s="7">
        <v>9</v>
      </c>
      <c r="J14" s="150">
        <v>10</v>
      </c>
      <c r="K14" s="9"/>
      <c r="L14" s="1"/>
      <c r="M14" s="1"/>
      <c r="N14" s="1"/>
    </row>
    <row r="15" spans="1:14" ht="21" customHeight="1" x14ac:dyDescent="0.2">
      <c r="A15" s="216" t="s">
        <v>19</v>
      </c>
      <c r="B15" s="217"/>
      <c r="C15" s="217"/>
      <c r="D15" s="217"/>
      <c r="E15" s="217"/>
      <c r="F15" s="217"/>
      <c r="G15" s="217"/>
      <c r="H15" s="217"/>
      <c r="I15" s="217"/>
      <c r="J15" s="218"/>
      <c r="K15" s="9"/>
      <c r="L15" s="1"/>
      <c r="M15" s="1"/>
      <c r="N15" s="1"/>
    </row>
    <row r="16" spans="1:14" ht="21" customHeight="1" x14ac:dyDescent="0.2">
      <c r="A16" s="216" t="s">
        <v>20</v>
      </c>
      <c r="B16" s="217"/>
      <c r="C16" s="217"/>
      <c r="D16" s="217"/>
      <c r="E16" s="217"/>
      <c r="F16" s="217"/>
      <c r="G16" s="217"/>
      <c r="H16" s="217"/>
      <c r="I16" s="217"/>
      <c r="J16" s="218"/>
      <c r="K16" s="9"/>
      <c r="L16" s="1"/>
      <c r="M16" s="1"/>
      <c r="N16" s="1"/>
    </row>
    <row r="17" spans="1:14" ht="21" customHeight="1" x14ac:dyDescent="0.2">
      <c r="A17" s="256" t="s">
        <v>38</v>
      </c>
      <c r="B17" s="221" t="s">
        <v>39</v>
      </c>
      <c r="C17" s="223" t="s">
        <v>21</v>
      </c>
      <c r="D17" s="146" t="s">
        <v>40</v>
      </c>
      <c r="E17" s="139">
        <f>22679.7</f>
        <v>22679.7</v>
      </c>
      <c r="F17" s="140">
        <f>33131.481-3301.6-6603.2</f>
        <v>23226.681</v>
      </c>
      <c r="G17" s="109">
        <v>2101.23</v>
      </c>
      <c r="H17" s="86">
        <f>G17-F17</f>
        <v>-21125.451000000001</v>
      </c>
      <c r="I17" s="91">
        <f>G17/F17*100%</f>
        <v>9.0466218569928258E-2</v>
      </c>
      <c r="J17" s="259" t="s">
        <v>85</v>
      </c>
      <c r="K17" s="9"/>
      <c r="L17" s="1"/>
      <c r="M17" s="1"/>
      <c r="N17" s="1"/>
    </row>
    <row r="18" spans="1:14" ht="21" customHeight="1" x14ac:dyDescent="0.2">
      <c r="A18" s="257"/>
      <c r="B18" s="258"/>
      <c r="C18" s="238"/>
      <c r="D18" s="153" t="s">
        <v>90</v>
      </c>
      <c r="E18" s="141">
        <v>1945.2</v>
      </c>
      <c r="F18" s="154">
        <v>0</v>
      </c>
      <c r="G18" s="138">
        <v>0</v>
      </c>
      <c r="H18" s="137"/>
      <c r="I18" s="155"/>
      <c r="J18" s="260"/>
      <c r="K18" s="9"/>
      <c r="L18" s="1"/>
      <c r="M18" s="1"/>
      <c r="N18" s="1"/>
    </row>
    <row r="19" spans="1:14" ht="21" customHeight="1" x14ac:dyDescent="0.2">
      <c r="A19" s="256"/>
      <c r="B19" s="221"/>
      <c r="C19" s="223"/>
      <c r="D19" s="146" t="s">
        <v>41</v>
      </c>
      <c r="E19" s="141">
        <v>8292.6</v>
      </c>
      <c r="F19" s="154">
        <f>3301.6+6603.2</f>
        <v>9904.7999999999993</v>
      </c>
      <c r="G19" s="109">
        <v>0</v>
      </c>
      <c r="H19" s="86">
        <f t="shared" ref="H19:H21" si="0">G19-F19</f>
        <v>-9904.7999999999993</v>
      </c>
      <c r="I19" s="91">
        <f t="shared" ref="I19:I25" si="1">G19/F19*100%</f>
        <v>0</v>
      </c>
      <c r="J19" s="261"/>
      <c r="K19" s="9"/>
      <c r="L19" s="1"/>
      <c r="M19" s="1"/>
      <c r="N19" s="1"/>
    </row>
    <row r="20" spans="1:14" ht="26.25" customHeight="1" x14ac:dyDescent="0.2">
      <c r="A20" s="256"/>
      <c r="B20" s="221"/>
      <c r="C20" s="143" t="s">
        <v>42</v>
      </c>
      <c r="D20" s="146" t="s">
        <v>41</v>
      </c>
      <c r="E20" s="142">
        <v>0</v>
      </c>
      <c r="F20" s="86">
        <v>0</v>
      </c>
      <c r="G20" s="109">
        <v>0</v>
      </c>
      <c r="H20" s="86">
        <f t="shared" si="0"/>
        <v>0</v>
      </c>
      <c r="I20" s="91">
        <v>0</v>
      </c>
      <c r="J20" s="148"/>
      <c r="K20" s="9"/>
      <c r="L20" s="1"/>
      <c r="M20" s="1"/>
      <c r="N20" s="1"/>
    </row>
    <row r="21" spans="1:14" ht="19.5" customHeight="1" x14ac:dyDescent="0.2">
      <c r="A21" s="256"/>
      <c r="B21" s="221"/>
      <c r="C21" s="146"/>
      <c r="D21" s="147" t="s">
        <v>23</v>
      </c>
      <c r="E21" s="85">
        <f t="shared" ref="E21:G21" si="2">SUM(E17:E20)</f>
        <v>32917.5</v>
      </c>
      <c r="F21" s="85">
        <f t="shared" si="2"/>
        <v>33131.481</v>
      </c>
      <c r="G21" s="85">
        <f t="shared" si="2"/>
        <v>2101.23</v>
      </c>
      <c r="H21" s="87">
        <f t="shared" si="0"/>
        <v>-31030.251</v>
      </c>
      <c r="I21" s="91">
        <f t="shared" si="1"/>
        <v>6.3420950002204851E-2</v>
      </c>
      <c r="J21" s="148"/>
      <c r="K21" s="9"/>
      <c r="L21" s="1"/>
      <c r="M21" s="1"/>
      <c r="N21" s="1"/>
    </row>
    <row r="22" spans="1:14" ht="20.25" customHeight="1" x14ac:dyDescent="0.2">
      <c r="A22" s="221" t="s">
        <v>43</v>
      </c>
      <c r="B22" s="221"/>
      <c r="C22" s="221"/>
      <c r="D22" s="146" t="s">
        <v>40</v>
      </c>
      <c r="E22" s="88">
        <f>E17</f>
        <v>22679.7</v>
      </c>
      <c r="F22" s="86">
        <f>F17</f>
        <v>23226.681</v>
      </c>
      <c r="G22" s="86">
        <f>G17</f>
        <v>2101.23</v>
      </c>
      <c r="H22" s="86">
        <f>G22-F22</f>
        <v>-21125.451000000001</v>
      </c>
      <c r="I22" s="91">
        <f t="shared" si="1"/>
        <v>9.0466218569928258E-2</v>
      </c>
      <c r="J22" s="148"/>
      <c r="K22" s="9"/>
      <c r="L22" s="1"/>
      <c r="M22" s="1"/>
      <c r="N22" s="1"/>
    </row>
    <row r="23" spans="1:14" ht="20.25" customHeight="1" x14ac:dyDescent="0.2">
      <c r="A23" s="258"/>
      <c r="B23" s="258"/>
      <c r="C23" s="258"/>
      <c r="D23" s="153" t="s">
        <v>90</v>
      </c>
      <c r="E23" s="156">
        <f>E18</f>
        <v>1945.2</v>
      </c>
      <c r="F23" s="156">
        <f t="shared" ref="F23:G23" si="3">F18</f>
        <v>0</v>
      </c>
      <c r="G23" s="156">
        <f t="shared" si="3"/>
        <v>0</v>
      </c>
      <c r="H23" s="86">
        <f>G23-F23</f>
        <v>0</v>
      </c>
      <c r="I23" s="91" t="e">
        <f t="shared" si="1"/>
        <v>#DIV/0!</v>
      </c>
      <c r="J23" s="157"/>
      <c r="K23" s="9"/>
      <c r="L23" s="1"/>
      <c r="M23" s="1"/>
      <c r="N23" s="1"/>
    </row>
    <row r="24" spans="1:14" ht="20.25" customHeight="1" x14ac:dyDescent="0.2">
      <c r="A24" s="221"/>
      <c r="B24" s="221"/>
      <c r="C24" s="221"/>
      <c r="D24" s="146" t="s">
        <v>41</v>
      </c>
      <c r="E24" s="74">
        <f t="shared" ref="E24" si="4">E19+E20</f>
        <v>8292.6</v>
      </c>
      <c r="F24" s="86">
        <f>F19+F20</f>
        <v>9904.7999999999993</v>
      </c>
      <c r="G24" s="86">
        <f t="shared" ref="G24" si="5">G19+G20</f>
        <v>0</v>
      </c>
      <c r="H24" s="86">
        <f t="shared" ref="H24:H25" si="6">G24-F24</f>
        <v>-9904.7999999999993</v>
      </c>
      <c r="I24" s="91">
        <f t="shared" si="1"/>
        <v>0</v>
      </c>
      <c r="J24" s="148"/>
      <c r="K24" s="9"/>
      <c r="L24" s="1"/>
      <c r="M24" s="1"/>
      <c r="N24" s="1"/>
    </row>
    <row r="25" spans="1:14" ht="20.25" customHeight="1" x14ac:dyDescent="0.2">
      <c r="A25" s="221"/>
      <c r="B25" s="221"/>
      <c r="C25" s="221"/>
      <c r="D25" s="147" t="s">
        <v>23</v>
      </c>
      <c r="E25" s="85">
        <f t="shared" ref="E25:G25" si="7">SUM(E22:E24)</f>
        <v>32917.5</v>
      </c>
      <c r="F25" s="85">
        <f t="shared" si="7"/>
        <v>33131.481</v>
      </c>
      <c r="G25" s="85">
        <f t="shared" si="7"/>
        <v>2101.23</v>
      </c>
      <c r="H25" s="87">
        <f t="shared" si="6"/>
        <v>-31030.251</v>
      </c>
      <c r="I25" s="91">
        <f t="shared" si="1"/>
        <v>6.3420950002204851E-2</v>
      </c>
      <c r="J25" s="148"/>
      <c r="K25" s="9"/>
      <c r="L25" s="1"/>
      <c r="M25" s="1"/>
      <c r="N25" s="1"/>
    </row>
    <row r="26" spans="1:14" ht="19.5" customHeight="1" x14ac:dyDescent="0.2">
      <c r="A26" s="262" t="s">
        <v>44</v>
      </c>
      <c r="B26" s="262"/>
      <c r="C26" s="262"/>
      <c r="D26" s="262"/>
      <c r="E26" s="262"/>
      <c r="F26" s="262"/>
      <c r="G26" s="262"/>
      <c r="H26" s="262"/>
      <c r="I26" s="262"/>
      <c r="J26" s="262"/>
      <c r="K26" s="9"/>
      <c r="L26" s="1"/>
      <c r="M26" s="1"/>
      <c r="N26" s="1"/>
    </row>
    <row r="27" spans="1:14" ht="21" customHeight="1" x14ac:dyDescent="0.2">
      <c r="A27" s="256" t="s">
        <v>45</v>
      </c>
      <c r="B27" s="263" t="s">
        <v>46</v>
      </c>
      <c r="C27" s="223" t="s">
        <v>21</v>
      </c>
      <c r="D27" s="146" t="s">
        <v>40</v>
      </c>
      <c r="E27" s="142">
        <v>64351.5</v>
      </c>
      <c r="F27" s="109">
        <v>64351.5</v>
      </c>
      <c r="G27" s="109">
        <v>26986.68</v>
      </c>
      <c r="H27" s="86">
        <f>G27-F27</f>
        <v>-37364.82</v>
      </c>
      <c r="I27" s="91">
        <f t="shared" ref="I27:I33" si="8">G27/F27*100%</f>
        <v>0.4193636511969418</v>
      </c>
      <c r="J27" s="264" t="s">
        <v>92</v>
      </c>
      <c r="K27" s="9"/>
      <c r="L27" s="1"/>
      <c r="M27" s="1"/>
      <c r="N27" s="1"/>
    </row>
    <row r="28" spans="1:14" ht="21" customHeight="1" x14ac:dyDescent="0.2">
      <c r="A28" s="256"/>
      <c r="B28" s="263"/>
      <c r="C28" s="223"/>
      <c r="D28" s="146" t="s">
        <v>41</v>
      </c>
      <c r="E28" s="142">
        <v>0</v>
      </c>
      <c r="F28" s="109">
        <v>0</v>
      </c>
      <c r="G28" s="109">
        <v>0</v>
      </c>
      <c r="H28" s="86">
        <f t="shared" ref="H28:H33" si="9">G28-F28</f>
        <v>0</v>
      </c>
      <c r="I28" s="91">
        <v>0</v>
      </c>
      <c r="J28" s="265"/>
      <c r="K28" s="9"/>
      <c r="L28" s="1"/>
      <c r="M28" s="1"/>
      <c r="N28" s="1"/>
    </row>
    <row r="29" spans="1:14" ht="21" customHeight="1" x14ac:dyDescent="0.2">
      <c r="A29" s="257"/>
      <c r="B29" s="237"/>
      <c r="C29" s="143" t="s">
        <v>42</v>
      </c>
      <c r="D29" s="146" t="s">
        <v>41</v>
      </c>
      <c r="E29" s="142">
        <v>0</v>
      </c>
      <c r="F29" s="137">
        <v>0</v>
      </c>
      <c r="G29" s="138">
        <v>0</v>
      </c>
      <c r="H29" s="86">
        <f t="shared" si="9"/>
        <v>0</v>
      </c>
      <c r="I29" s="91">
        <v>0</v>
      </c>
      <c r="J29" s="149"/>
      <c r="K29" s="9"/>
      <c r="L29" s="1"/>
      <c r="M29" s="1"/>
      <c r="N29" s="1"/>
    </row>
    <row r="30" spans="1:14" ht="21" customHeight="1" x14ac:dyDescent="0.2">
      <c r="A30" s="256"/>
      <c r="B30" s="263"/>
      <c r="C30" s="146"/>
      <c r="D30" s="147" t="s">
        <v>23</v>
      </c>
      <c r="E30" s="85">
        <f>SUM(E27:E29)</f>
        <v>64351.5</v>
      </c>
      <c r="F30" s="87">
        <f>SUM(F27:F29)</f>
        <v>64351.5</v>
      </c>
      <c r="G30" s="87">
        <f>SUM(G27:G29)</f>
        <v>26986.68</v>
      </c>
      <c r="H30" s="87">
        <f t="shared" si="9"/>
        <v>-37364.82</v>
      </c>
      <c r="I30" s="91">
        <f t="shared" si="8"/>
        <v>0.4193636511969418</v>
      </c>
      <c r="J30" s="148"/>
      <c r="K30" s="9"/>
      <c r="L30" s="1"/>
      <c r="M30" s="1"/>
      <c r="N30" s="1"/>
    </row>
    <row r="31" spans="1:14" ht="21" customHeight="1" x14ac:dyDescent="0.2">
      <c r="A31" s="266" t="s">
        <v>47</v>
      </c>
      <c r="B31" s="266"/>
      <c r="C31" s="266"/>
      <c r="D31" s="146" t="s">
        <v>40</v>
      </c>
      <c r="E31" s="89">
        <f>E27</f>
        <v>64351.5</v>
      </c>
      <c r="F31" s="86">
        <f>F27</f>
        <v>64351.5</v>
      </c>
      <c r="G31" s="86">
        <f>G27</f>
        <v>26986.68</v>
      </c>
      <c r="H31" s="86">
        <f t="shared" si="9"/>
        <v>-37364.82</v>
      </c>
      <c r="I31" s="91">
        <f t="shared" si="8"/>
        <v>0.4193636511969418</v>
      </c>
      <c r="J31" s="148"/>
      <c r="K31" s="9"/>
      <c r="L31" s="1"/>
      <c r="M31" s="1"/>
      <c r="N31" s="1"/>
    </row>
    <row r="32" spans="1:14" ht="21" customHeight="1" x14ac:dyDescent="0.2">
      <c r="A32" s="266"/>
      <c r="B32" s="266"/>
      <c r="C32" s="266"/>
      <c r="D32" s="146" t="s">
        <v>41</v>
      </c>
      <c r="E32" s="89">
        <f>E28</f>
        <v>0</v>
      </c>
      <c r="F32" s="89">
        <f>F28+F29</f>
        <v>0</v>
      </c>
      <c r="G32" s="89">
        <f>G28+G29</f>
        <v>0</v>
      </c>
      <c r="H32" s="86">
        <f t="shared" si="9"/>
        <v>0</v>
      </c>
      <c r="I32" s="91">
        <v>0</v>
      </c>
      <c r="J32" s="148"/>
      <c r="K32" s="9"/>
      <c r="L32" s="1"/>
      <c r="M32" s="1"/>
      <c r="N32" s="1"/>
    </row>
    <row r="33" spans="1:14" ht="18.75" customHeight="1" x14ac:dyDescent="0.2">
      <c r="A33" s="266"/>
      <c r="B33" s="266"/>
      <c r="C33" s="266"/>
      <c r="D33" s="147" t="s">
        <v>23</v>
      </c>
      <c r="E33" s="85">
        <f t="shared" ref="E33:G33" si="10">SUM(E31:E32)</f>
        <v>64351.5</v>
      </c>
      <c r="F33" s="85">
        <f t="shared" si="10"/>
        <v>64351.5</v>
      </c>
      <c r="G33" s="85">
        <f t="shared" si="10"/>
        <v>26986.68</v>
      </c>
      <c r="H33" s="87">
        <f t="shared" si="9"/>
        <v>-37364.82</v>
      </c>
      <c r="I33" s="91">
        <f t="shared" si="8"/>
        <v>0.4193636511969418</v>
      </c>
      <c r="J33" s="148"/>
      <c r="K33" s="9"/>
      <c r="L33" s="1"/>
      <c r="M33" s="1"/>
      <c r="N33" s="1"/>
    </row>
    <row r="34" spans="1:14" ht="19.5" customHeight="1" x14ac:dyDescent="0.2">
      <c r="A34" s="262" t="s">
        <v>48</v>
      </c>
      <c r="B34" s="262"/>
      <c r="C34" s="262"/>
      <c r="D34" s="262"/>
      <c r="E34" s="262"/>
      <c r="F34" s="262"/>
      <c r="G34" s="262"/>
      <c r="H34" s="262"/>
      <c r="I34" s="262"/>
      <c r="J34" s="262"/>
      <c r="K34" s="9"/>
      <c r="L34" s="1"/>
      <c r="M34" s="1"/>
      <c r="N34" s="1"/>
    </row>
    <row r="35" spans="1:14" ht="24" customHeight="1" x14ac:dyDescent="0.2">
      <c r="A35" s="256" t="s">
        <v>49</v>
      </c>
      <c r="B35" s="263" t="s">
        <v>50</v>
      </c>
      <c r="C35" s="223" t="s">
        <v>21</v>
      </c>
      <c r="D35" s="146" t="s">
        <v>40</v>
      </c>
      <c r="E35" s="90">
        <v>3000</v>
      </c>
      <c r="F35" s="86">
        <v>3000</v>
      </c>
      <c r="G35" s="109">
        <v>1204.97</v>
      </c>
      <c r="H35" s="86">
        <f>G35-F35</f>
        <v>-1795.03</v>
      </c>
      <c r="I35" s="91">
        <f t="shared" ref="I35:I52" si="11">G35/F35*100%</f>
        <v>0.40165666666666666</v>
      </c>
      <c r="J35" s="259" t="s">
        <v>93</v>
      </c>
      <c r="K35" s="9"/>
      <c r="L35" s="1"/>
      <c r="M35" s="1"/>
      <c r="N35" s="1"/>
    </row>
    <row r="36" spans="1:14" ht="22.5" customHeight="1" x14ac:dyDescent="0.2">
      <c r="A36" s="256"/>
      <c r="B36" s="263"/>
      <c r="C36" s="223"/>
      <c r="D36" s="146" t="s">
        <v>41</v>
      </c>
      <c r="E36" s="89">
        <v>496.2</v>
      </c>
      <c r="F36" s="86">
        <v>496.2</v>
      </c>
      <c r="G36" s="109">
        <v>496.2</v>
      </c>
      <c r="H36" s="86">
        <f t="shared" ref="H36:H52" si="12">G36-F36</f>
        <v>0</v>
      </c>
      <c r="I36" s="91">
        <f t="shared" si="11"/>
        <v>1</v>
      </c>
      <c r="J36" s="261"/>
      <c r="K36" s="9"/>
      <c r="L36" s="1"/>
      <c r="M36" s="1"/>
      <c r="N36" s="1"/>
    </row>
    <row r="37" spans="1:14" ht="32.25" customHeight="1" x14ac:dyDescent="0.2">
      <c r="A37" s="256"/>
      <c r="B37" s="263"/>
      <c r="C37" s="67" t="s">
        <v>42</v>
      </c>
      <c r="D37" s="146" t="s">
        <v>41</v>
      </c>
      <c r="E37" s="94">
        <v>51.8</v>
      </c>
      <c r="F37" s="86">
        <v>51.8</v>
      </c>
      <c r="G37" s="109">
        <v>0</v>
      </c>
      <c r="H37" s="86">
        <f t="shared" si="12"/>
        <v>-51.8</v>
      </c>
      <c r="I37" s="91">
        <f t="shared" si="11"/>
        <v>0</v>
      </c>
      <c r="J37" s="152"/>
      <c r="K37" s="9"/>
      <c r="L37" s="1"/>
      <c r="M37" s="1"/>
      <c r="N37" s="1"/>
    </row>
    <row r="38" spans="1:14" ht="19.5" customHeight="1" x14ac:dyDescent="0.2">
      <c r="A38" s="256"/>
      <c r="B38" s="263"/>
      <c r="C38" s="146"/>
      <c r="D38" s="147" t="s">
        <v>23</v>
      </c>
      <c r="E38" s="95">
        <f t="shared" ref="E38:G38" si="13">SUM(E35:E37)</f>
        <v>3548</v>
      </c>
      <c r="F38" s="95">
        <f t="shared" si="13"/>
        <v>3548</v>
      </c>
      <c r="G38" s="95">
        <f t="shared" si="13"/>
        <v>1701.17</v>
      </c>
      <c r="H38" s="87">
        <f t="shared" si="12"/>
        <v>-1846.83</v>
      </c>
      <c r="I38" s="91">
        <f t="shared" si="11"/>
        <v>0.47947294250281852</v>
      </c>
      <c r="J38" s="152"/>
      <c r="K38" s="9"/>
      <c r="L38" s="1"/>
      <c r="M38" s="1"/>
      <c r="N38" s="1"/>
    </row>
    <row r="39" spans="1:14" ht="19.5" customHeight="1" x14ac:dyDescent="0.2">
      <c r="A39" s="266" t="s">
        <v>51</v>
      </c>
      <c r="B39" s="266"/>
      <c r="C39" s="266"/>
      <c r="D39" s="146" t="s">
        <v>40</v>
      </c>
      <c r="E39" s="90">
        <f>E35</f>
        <v>3000</v>
      </c>
      <c r="F39" s="90">
        <f t="shared" ref="F39:G39" si="14">F35</f>
        <v>3000</v>
      </c>
      <c r="G39" s="90">
        <f t="shared" si="14"/>
        <v>1204.97</v>
      </c>
      <c r="H39" s="86">
        <f t="shared" si="12"/>
        <v>-1795.03</v>
      </c>
      <c r="I39" s="91">
        <f t="shared" si="11"/>
        <v>0.40165666666666666</v>
      </c>
      <c r="J39" s="152"/>
      <c r="K39" s="9"/>
      <c r="L39" s="1"/>
      <c r="M39" s="1"/>
      <c r="N39" s="1"/>
    </row>
    <row r="40" spans="1:14" ht="19.5" customHeight="1" x14ac:dyDescent="0.2">
      <c r="A40" s="266"/>
      <c r="B40" s="266"/>
      <c r="C40" s="266"/>
      <c r="D40" s="146" t="s">
        <v>41</v>
      </c>
      <c r="E40" s="75">
        <f t="shared" ref="E40:G40" si="15">E36+E37</f>
        <v>548</v>
      </c>
      <c r="F40" s="75">
        <f t="shared" si="15"/>
        <v>548</v>
      </c>
      <c r="G40" s="75">
        <f t="shared" si="15"/>
        <v>496.2</v>
      </c>
      <c r="H40" s="86">
        <f t="shared" si="12"/>
        <v>-51.800000000000011</v>
      </c>
      <c r="I40" s="91">
        <f t="shared" si="11"/>
        <v>0.90547445255474446</v>
      </c>
      <c r="J40" s="152"/>
      <c r="K40" s="9"/>
      <c r="L40" s="1"/>
      <c r="M40" s="1"/>
      <c r="N40" s="1"/>
    </row>
    <row r="41" spans="1:14" ht="19.5" customHeight="1" x14ac:dyDescent="0.2">
      <c r="A41" s="266"/>
      <c r="B41" s="266"/>
      <c r="C41" s="266"/>
      <c r="D41" s="147" t="s">
        <v>23</v>
      </c>
      <c r="E41" s="95">
        <f t="shared" ref="E41:G41" si="16">SUM(E39:E40)</f>
        <v>3548</v>
      </c>
      <c r="F41" s="95">
        <f t="shared" si="16"/>
        <v>3548</v>
      </c>
      <c r="G41" s="95">
        <f t="shared" si="16"/>
        <v>1701.17</v>
      </c>
      <c r="H41" s="87">
        <f t="shared" si="12"/>
        <v>-1846.83</v>
      </c>
      <c r="I41" s="91">
        <f t="shared" si="11"/>
        <v>0.47947294250281852</v>
      </c>
      <c r="J41" s="152"/>
      <c r="K41" s="9"/>
      <c r="L41" s="1"/>
      <c r="M41" s="1"/>
      <c r="N41" s="1"/>
    </row>
    <row r="42" spans="1:14" ht="19.5" customHeight="1" x14ac:dyDescent="0.2">
      <c r="A42" s="267"/>
      <c r="B42" s="269" t="s">
        <v>52</v>
      </c>
      <c r="C42" s="270" t="s">
        <v>22</v>
      </c>
      <c r="D42" s="147" t="s">
        <v>40</v>
      </c>
      <c r="E42" s="96">
        <f t="shared" ref="E42:G42" si="17">E17+E27+E35</f>
        <v>90031.2</v>
      </c>
      <c r="F42" s="96">
        <f t="shared" si="17"/>
        <v>90578.180999999997</v>
      </c>
      <c r="G42" s="96">
        <f t="shared" si="17"/>
        <v>30292.880000000001</v>
      </c>
      <c r="H42" s="87">
        <f t="shared" si="12"/>
        <v>-60285.300999999992</v>
      </c>
      <c r="I42" s="97">
        <f t="shared" si="11"/>
        <v>0.33443904111962686</v>
      </c>
      <c r="J42" s="152"/>
      <c r="K42" s="9"/>
      <c r="L42" s="1"/>
      <c r="M42" s="1"/>
      <c r="N42" s="1"/>
    </row>
    <row r="43" spans="1:14" ht="19.5" customHeight="1" x14ac:dyDescent="0.2">
      <c r="A43" s="268"/>
      <c r="B43" s="243"/>
      <c r="C43" s="244"/>
      <c r="D43" s="158" t="s">
        <v>90</v>
      </c>
      <c r="E43" s="161">
        <f>E23</f>
        <v>1945.2</v>
      </c>
      <c r="F43" s="161">
        <f t="shared" ref="F43:G43" si="18">F23</f>
        <v>0</v>
      </c>
      <c r="G43" s="161">
        <f t="shared" si="18"/>
        <v>0</v>
      </c>
      <c r="H43" s="87">
        <f t="shared" si="12"/>
        <v>0</v>
      </c>
      <c r="I43" s="97" t="e">
        <f t="shared" si="11"/>
        <v>#DIV/0!</v>
      </c>
      <c r="J43" s="160"/>
      <c r="K43" s="9"/>
      <c r="L43" s="1"/>
      <c r="M43" s="1"/>
      <c r="N43" s="1"/>
    </row>
    <row r="44" spans="1:14" ht="19.5" customHeight="1" x14ac:dyDescent="0.2">
      <c r="A44" s="267"/>
      <c r="B44" s="269"/>
      <c r="C44" s="270"/>
      <c r="D44" s="147" t="s">
        <v>41</v>
      </c>
      <c r="E44" s="96">
        <f>E19+E20+E28+E29+E36+E37</f>
        <v>8840.6</v>
      </c>
      <c r="F44" s="96">
        <f t="shared" ref="F44:G44" si="19">F19+F20+F28+F29+F36+F37</f>
        <v>10452.799999999999</v>
      </c>
      <c r="G44" s="96">
        <f t="shared" si="19"/>
        <v>496.2</v>
      </c>
      <c r="H44" s="87">
        <f t="shared" si="12"/>
        <v>-9956.5999999999985</v>
      </c>
      <c r="I44" s="97">
        <f t="shared" si="11"/>
        <v>4.747053421092913E-2</v>
      </c>
      <c r="J44" s="152"/>
      <c r="K44" s="9"/>
      <c r="L44" s="1"/>
      <c r="M44" s="1"/>
      <c r="N44" s="1"/>
    </row>
    <row r="45" spans="1:14" ht="19.5" customHeight="1" x14ac:dyDescent="0.2">
      <c r="A45" s="267"/>
      <c r="B45" s="269"/>
      <c r="C45" s="270"/>
      <c r="D45" s="147" t="s">
        <v>23</v>
      </c>
      <c r="E45" s="96">
        <f t="shared" ref="E45:G45" si="20">SUM(E42:E44)</f>
        <v>100817</v>
      </c>
      <c r="F45" s="96">
        <f t="shared" si="20"/>
        <v>101030.981</v>
      </c>
      <c r="G45" s="96">
        <f t="shared" si="20"/>
        <v>30789.08</v>
      </c>
      <c r="H45" s="87">
        <f t="shared" si="12"/>
        <v>-70241.900999999998</v>
      </c>
      <c r="I45" s="97">
        <f t="shared" si="11"/>
        <v>0.30474889677652445</v>
      </c>
      <c r="J45" s="152"/>
      <c r="K45" s="9"/>
      <c r="L45" s="1"/>
      <c r="M45" s="1"/>
      <c r="N45" s="1"/>
    </row>
    <row r="46" spans="1:14" ht="19.5" customHeight="1" x14ac:dyDescent="0.2">
      <c r="A46" s="70"/>
      <c r="B46" s="71" t="s">
        <v>53</v>
      </c>
      <c r="C46" s="71"/>
      <c r="D46" s="71"/>
      <c r="E46" s="72"/>
      <c r="F46" s="84"/>
      <c r="G46" s="84"/>
      <c r="H46" s="86"/>
      <c r="I46" s="86"/>
      <c r="J46" s="152"/>
      <c r="K46" s="9"/>
      <c r="L46" s="1"/>
      <c r="M46" s="1"/>
      <c r="N46" s="1"/>
    </row>
    <row r="47" spans="1:14" ht="19.5" customHeight="1" x14ac:dyDescent="0.2">
      <c r="A47" s="223"/>
      <c r="B47" s="271" t="s">
        <v>54</v>
      </c>
      <c r="C47" s="271" t="s">
        <v>22</v>
      </c>
      <c r="D47" s="147" t="s">
        <v>40</v>
      </c>
      <c r="E47" s="98">
        <f>E17+E27+E35</f>
        <v>90031.2</v>
      </c>
      <c r="F47" s="98">
        <f>F17+F27+F35</f>
        <v>90578.180999999997</v>
      </c>
      <c r="G47" s="98">
        <f>G17+G27+G35</f>
        <v>30292.880000000001</v>
      </c>
      <c r="H47" s="87">
        <f t="shared" si="12"/>
        <v>-60285.300999999992</v>
      </c>
      <c r="I47" s="97">
        <f t="shared" si="11"/>
        <v>0.33443904111962686</v>
      </c>
      <c r="J47" s="152"/>
      <c r="K47" s="9"/>
      <c r="L47" s="1"/>
      <c r="M47" s="1"/>
      <c r="N47" s="1"/>
    </row>
    <row r="48" spans="1:14" ht="19.5" customHeight="1" x14ac:dyDescent="0.2">
      <c r="A48" s="238"/>
      <c r="B48" s="246"/>
      <c r="C48" s="246"/>
      <c r="D48" s="158" t="s">
        <v>90</v>
      </c>
      <c r="E48" s="159">
        <f>E23</f>
        <v>1945.2</v>
      </c>
      <c r="F48" s="159">
        <f t="shared" ref="F48:G48" si="21">F23</f>
        <v>0</v>
      </c>
      <c r="G48" s="159">
        <f t="shared" si="21"/>
        <v>0</v>
      </c>
      <c r="H48" s="87">
        <f t="shared" si="12"/>
        <v>0</v>
      </c>
      <c r="I48" s="97" t="e">
        <f t="shared" si="11"/>
        <v>#DIV/0!</v>
      </c>
      <c r="J48" s="160"/>
      <c r="K48" s="9"/>
      <c r="L48" s="1"/>
      <c r="M48" s="1"/>
      <c r="N48" s="1"/>
    </row>
    <row r="49" spans="1:14" ht="19.5" customHeight="1" x14ac:dyDescent="0.2">
      <c r="A49" s="223"/>
      <c r="B49" s="271"/>
      <c r="C49" s="271"/>
      <c r="D49" s="147" t="s">
        <v>41</v>
      </c>
      <c r="E49" s="98">
        <f t="shared" ref="E49:G49" si="22">E19+E28+E36</f>
        <v>8788.8000000000011</v>
      </c>
      <c r="F49" s="98">
        <f t="shared" si="22"/>
        <v>10401</v>
      </c>
      <c r="G49" s="98">
        <f t="shared" si="22"/>
        <v>496.2</v>
      </c>
      <c r="H49" s="87">
        <f t="shared" si="12"/>
        <v>-9904.7999999999993</v>
      </c>
      <c r="I49" s="97">
        <f t="shared" si="11"/>
        <v>4.7706951254687047E-2</v>
      </c>
      <c r="J49" s="152"/>
      <c r="K49" s="9"/>
      <c r="L49" s="1"/>
      <c r="M49" s="1"/>
      <c r="N49" s="1"/>
    </row>
    <row r="50" spans="1:14" ht="19.5" customHeight="1" x14ac:dyDescent="0.2">
      <c r="A50" s="223"/>
      <c r="B50" s="271"/>
      <c r="C50" s="271"/>
      <c r="D50" s="147" t="s">
        <v>23</v>
      </c>
      <c r="E50" s="98">
        <f t="shared" ref="E50:G50" si="23">SUM(E47:E49)</f>
        <v>100765.2</v>
      </c>
      <c r="F50" s="98">
        <f t="shared" si="23"/>
        <v>100979.181</v>
      </c>
      <c r="G50" s="98">
        <f t="shared" si="23"/>
        <v>30789.08</v>
      </c>
      <c r="H50" s="87">
        <f t="shared" si="12"/>
        <v>-70190.100999999995</v>
      </c>
      <c r="I50" s="97">
        <f t="shared" si="11"/>
        <v>0.30490522595939851</v>
      </c>
      <c r="J50" s="152"/>
      <c r="K50" s="9"/>
      <c r="L50" s="1"/>
      <c r="M50" s="1"/>
      <c r="N50" s="1"/>
    </row>
    <row r="51" spans="1:14" ht="17.25" customHeight="1" x14ac:dyDescent="0.2">
      <c r="A51" s="223"/>
      <c r="B51" s="271" t="s">
        <v>55</v>
      </c>
      <c r="C51" s="271" t="s">
        <v>22</v>
      </c>
      <c r="D51" s="147" t="s">
        <v>41</v>
      </c>
      <c r="E51" s="99">
        <f>E20+E29+E37</f>
        <v>51.8</v>
      </c>
      <c r="F51" s="99">
        <f t="shared" ref="F51:G51" si="24">F20+F29+F37</f>
        <v>51.8</v>
      </c>
      <c r="G51" s="99">
        <f t="shared" si="24"/>
        <v>0</v>
      </c>
      <c r="H51" s="87">
        <f t="shared" si="12"/>
        <v>-51.8</v>
      </c>
      <c r="I51" s="97">
        <f t="shared" si="11"/>
        <v>0</v>
      </c>
      <c r="J51" s="152"/>
      <c r="K51" s="9"/>
      <c r="L51" s="1"/>
      <c r="M51" s="1"/>
      <c r="N51" s="1"/>
    </row>
    <row r="52" spans="1:14" ht="18" customHeight="1" x14ac:dyDescent="0.2">
      <c r="A52" s="223"/>
      <c r="B52" s="271"/>
      <c r="C52" s="271"/>
      <c r="D52" s="147" t="s">
        <v>23</v>
      </c>
      <c r="E52" s="99">
        <f t="shared" ref="E52:G52" si="25">E51</f>
        <v>51.8</v>
      </c>
      <c r="F52" s="99">
        <f t="shared" si="25"/>
        <v>51.8</v>
      </c>
      <c r="G52" s="99">
        <f t="shared" si="25"/>
        <v>0</v>
      </c>
      <c r="H52" s="87">
        <f t="shared" si="12"/>
        <v>-51.8</v>
      </c>
      <c r="I52" s="97">
        <f t="shared" si="11"/>
        <v>0</v>
      </c>
      <c r="J52" s="152"/>
      <c r="K52" s="9"/>
      <c r="L52" s="1"/>
      <c r="M52" s="1"/>
      <c r="N52" s="1"/>
    </row>
    <row r="53" spans="1:14" ht="12" customHeight="1" x14ac:dyDescent="0.2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9"/>
      <c r="L53" s="1"/>
      <c r="M53" s="1"/>
      <c r="N53" s="1"/>
    </row>
    <row r="54" spans="1:14" ht="12" customHeight="1" x14ac:dyDescent="0.2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9"/>
      <c r="L54" s="1"/>
      <c r="M54" s="1"/>
      <c r="N54" s="1"/>
    </row>
    <row r="55" spans="1:14" ht="12" customHeight="1" x14ac:dyDescent="0.2">
      <c r="A55" s="14"/>
      <c r="B55" s="15"/>
      <c r="C55" s="16"/>
      <c r="D55" s="17"/>
      <c r="E55" s="18"/>
      <c r="F55" s="18"/>
      <c r="G55" s="18"/>
      <c r="H55" s="18"/>
      <c r="I55" s="19"/>
      <c r="J55" s="20"/>
      <c r="K55" s="13"/>
      <c r="L55" s="1"/>
      <c r="M55" s="1"/>
      <c r="N55" s="1"/>
    </row>
    <row r="56" spans="1:14" ht="45" customHeight="1" x14ac:dyDescent="0.25">
      <c r="A56" s="249" t="s">
        <v>5</v>
      </c>
      <c r="B56" s="249"/>
      <c r="C56" s="250" t="s">
        <v>91</v>
      </c>
      <c r="D56" s="250"/>
      <c r="E56" s="21"/>
      <c r="F56" s="18"/>
      <c r="G56" s="240" t="s">
        <v>26</v>
      </c>
      <c r="H56" s="240"/>
      <c r="I56" s="22"/>
      <c r="J56" s="23" t="s">
        <v>79</v>
      </c>
      <c r="K56" s="13"/>
      <c r="L56" s="1"/>
      <c r="M56" s="1"/>
      <c r="N56" s="1"/>
    </row>
    <row r="57" spans="1:14" ht="24.75" customHeight="1" x14ac:dyDescent="0.2">
      <c r="A57" s="24"/>
      <c r="B57" s="144" t="s">
        <v>6</v>
      </c>
      <c r="C57" s="253" t="s">
        <v>28</v>
      </c>
      <c r="D57" s="253"/>
      <c r="E57" s="145" t="s">
        <v>29</v>
      </c>
      <c r="F57" s="145"/>
      <c r="G57" s="254" t="s">
        <v>30</v>
      </c>
      <c r="H57" s="254"/>
      <c r="I57" s="27" t="s">
        <v>29</v>
      </c>
      <c r="J57" s="28" t="s">
        <v>31</v>
      </c>
      <c r="K57" s="13"/>
      <c r="L57" s="1"/>
      <c r="M57" s="1"/>
      <c r="N57" s="1"/>
    </row>
    <row r="58" spans="1:14" ht="15.75" customHeight="1" x14ac:dyDescent="0.2">
      <c r="A58" s="29"/>
      <c r="B58" s="144"/>
      <c r="C58" s="144"/>
      <c r="D58" s="144"/>
      <c r="E58" s="145"/>
      <c r="F58" s="145"/>
      <c r="G58" s="145"/>
      <c r="H58" s="145"/>
      <c r="I58" s="30"/>
      <c r="J58" s="28"/>
      <c r="K58" s="13"/>
      <c r="L58" s="1"/>
      <c r="M58" s="1"/>
      <c r="N58" s="1"/>
    </row>
    <row r="59" spans="1:14" ht="29.25" customHeight="1" x14ac:dyDescent="0.25">
      <c r="A59" s="249" t="s">
        <v>24</v>
      </c>
      <c r="B59" s="249"/>
      <c r="C59" s="250" t="s">
        <v>32</v>
      </c>
      <c r="D59" s="250"/>
      <c r="E59" s="31"/>
      <c r="F59" s="32"/>
      <c r="G59" s="240" t="s">
        <v>33</v>
      </c>
      <c r="H59" s="240"/>
      <c r="I59" s="33"/>
      <c r="J59" s="23" t="s">
        <v>34</v>
      </c>
      <c r="K59" s="13"/>
      <c r="L59" s="1"/>
      <c r="M59" s="1"/>
      <c r="N59" s="1"/>
    </row>
    <row r="60" spans="1:14" ht="21.75" customHeight="1" x14ac:dyDescent="0.2">
      <c r="A60" s="255" t="s">
        <v>35</v>
      </c>
      <c r="B60" s="255"/>
      <c r="C60" s="253" t="s">
        <v>28</v>
      </c>
      <c r="D60" s="253"/>
      <c r="E60" s="145" t="s">
        <v>29</v>
      </c>
      <c r="F60" s="145"/>
      <c r="G60" s="254" t="s">
        <v>30</v>
      </c>
      <c r="H60" s="254"/>
      <c r="I60" s="27" t="s">
        <v>29</v>
      </c>
      <c r="J60" s="28" t="s">
        <v>31</v>
      </c>
      <c r="K60" s="13"/>
      <c r="L60" s="1"/>
      <c r="M60" s="1"/>
      <c r="N60" s="1"/>
    </row>
    <row r="61" spans="1:14" ht="9" customHeight="1" x14ac:dyDescent="0.2">
      <c r="A61" s="14"/>
      <c r="B61" s="15"/>
      <c r="C61" s="16"/>
      <c r="D61" s="34"/>
      <c r="E61" s="18"/>
      <c r="F61" s="18"/>
      <c r="G61" s="18"/>
      <c r="H61" s="18"/>
      <c r="I61" s="19"/>
      <c r="J61" s="20"/>
      <c r="K61" s="13"/>
      <c r="L61" s="1"/>
      <c r="M61" s="1"/>
      <c r="N61" s="1"/>
    </row>
    <row r="62" spans="1:14" ht="12.75" customHeight="1" x14ac:dyDescent="0.2">
      <c r="A62" s="251"/>
      <c r="B62" s="35" t="s">
        <v>36</v>
      </c>
      <c r="C62" s="252" t="s">
        <v>94</v>
      </c>
      <c r="D62" s="252"/>
      <c r="E62" s="18"/>
      <c r="F62" s="18"/>
      <c r="G62" s="18"/>
      <c r="H62" s="18"/>
      <c r="I62" s="19"/>
      <c r="J62" s="20"/>
      <c r="K62" s="13"/>
      <c r="L62" s="1"/>
      <c r="M62" s="1"/>
      <c r="N62" s="1"/>
    </row>
    <row r="63" spans="1:14" ht="13.5" customHeight="1" x14ac:dyDescent="0.2">
      <c r="A63" s="251"/>
      <c r="B63" s="15"/>
      <c r="C63" s="16"/>
      <c r="D63" s="34"/>
      <c r="E63" s="18"/>
      <c r="F63" s="18"/>
      <c r="G63" s="18"/>
      <c r="H63" s="18"/>
      <c r="I63" s="19"/>
      <c r="J63" s="20"/>
      <c r="K63" s="13"/>
      <c r="L63" s="1"/>
      <c r="M63" s="1"/>
      <c r="N63" s="1"/>
    </row>
    <row r="64" spans="1:14" ht="24.75" customHeight="1" x14ac:dyDescent="0.2">
      <c r="A64" s="14"/>
      <c r="B64" s="15"/>
      <c r="C64" s="16"/>
      <c r="D64" s="17"/>
      <c r="E64" s="18"/>
      <c r="F64" s="18"/>
      <c r="G64" s="18"/>
      <c r="H64" s="18"/>
      <c r="I64" s="19"/>
      <c r="J64" s="20"/>
      <c r="K64" s="13"/>
      <c r="L64" s="1"/>
      <c r="M64" s="1"/>
      <c r="N64" s="1"/>
    </row>
    <row r="65" spans="1:14" ht="24.75" customHeight="1" x14ac:dyDescent="0.2">
      <c r="A65" s="14"/>
      <c r="B65" s="15"/>
      <c r="C65" s="16"/>
      <c r="D65" s="34"/>
      <c r="E65" s="18"/>
      <c r="F65" s="18"/>
      <c r="G65" s="18"/>
      <c r="H65" s="18"/>
      <c r="I65" s="19"/>
      <c r="J65" s="20"/>
      <c r="K65" s="13"/>
      <c r="L65" s="1"/>
      <c r="M65" s="1"/>
      <c r="N65" s="1"/>
    </row>
    <row r="66" spans="1:14" ht="24.75" customHeight="1" x14ac:dyDescent="0.2">
      <c r="A66" s="14"/>
      <c r="B66" s="15"/>
      <c r="C66" s="16"/>
      <c r="D66" s="34"/>
      <c r="E66" s="18"/>
      <c r="F66" s="18"/>
      <c r="G66" s="18"/>
      <c r="H66" s="18"/>
      <c r="I66" s="19"/>
      <c r="J66" s="20"/>
      <c r="K66" s="13"/>
      <c r="L66" s="1"/>
      <c r="M66" s="1"/>
      <c r="N66" s="1"/>
    </row>
    <row r="67" spans="1:14" ht="24.75" customHeight="1" x14ac:dyDescent="0.2">
      <c r="A67" s="14"/>
      <c r="B67" s="15"/>
      <c r="C67" s="16"/>
      <c r="D67" s="34"/>
      <c r="E67" s="18"/>
      <c r="F67" s="18"/>
      <c r="G67" s="18"/>
      <c r="H67" s="18"/>
      <c r="I67" s="19"/>
      <c r="J67" s="20"/>
      <c r="K67" s="13"/>
      <c r="L67" s="1"/>
      <c r="M67" s="1"/>
      <c r="N67" s="1"/>
    </row>
    <row r="68" spans="1:14" ht="24.75" customHeight="1" x14ac:dyDescent="0.2">
      <c r="A68" s="14"/>
      <c r="B68" s="15"/>
      <c r="C68" s="16"/>
      <c r="D68" s="17"/>
      <c r="E68" s="36"/>
      <c r="F68" s="36"/>
      <c r="G68" s="36"/>
      <c r="H68" s="36"/>
      <c r="I68" s="19"/>
      <c r="J68" s="20"/>
      <c r="K68" s="13"/>
      <c r="L68" s="1"/>
      <c r="M68" s="1"/>
      <c r="N68" s="1"/>
    </row>
    <row r="69" spans="1:14" ht="28.5" customHeight="1" x14ac:dyDescent="0.2">
      <c r="A69" s="14"/>
      <c r="B69" s="15"/>
      <c r="C69" s="16"/>
      <c r="D69" s="34"/>
      <c r="E69" s="36"/>
      <c r="F69" s="36"/>
      <c r="G69" s="36"/>
      <c r="H69" s="36"/>
      <c r="I69" s="19"/>
      <c r="J69" s="20"/>
      <c r="K69" s="13"/>
      <c r="L69" s="1"/>
      <c r="M69" s="1"/>
      <c r="N69" s="1"/>
    </row>
    <row r="70" spans="1:14" ht="24.75" customHeight="1" x14ac:dyDescent="0.2">
      <c r="A70" s="14"/>
      <c r="B70" s="15"/>
      <c r="C70" s="16"/>
      <c r="D70" s="17"/>
      <c r="E70" s="18"/>
      <c r="F70" s="18"/>
      <c r="G70" s="18"/>
      <c r="H70" s="18"/>
      <c r="I70" s="19"/>
      <c r="J70" s="20"/>
      <c r="K70" s="13"/>
      <c r="L70" s="1"/>
      <c r="M70" s="1"/>
      <c r="N70" s="1"/>
    </row>
    <row r="71" spans="1:14" ht="24.75" customHeight="1" x14ac:dyDescent="0.2">
      <c r="A71" s="14"/>
      <c r="B71" s="15"/>
      <c r="C71" s="16"/>
      <c r="D71" s="34"/>
      <c r="E71" s="18"/>
      <c r="F71" s="18"/>
      <c r="G71" s="18"/>
      <c r="H71" s="18"/>
      <c r="I71" s="19"/>
      <c r="J71" s="20"/>
      <c r="K71" s="13"/>
      <c r="L71" s="1"/>
      <c r="M71" s="1"/>
      <c r="N71" s="1"/>
    </row>
    <row r="72" spans="1:14" ht="24.75" customHeight="1" x14ac:dyDescent="0.2">
      <c r="A72" s="14"/>
      <c r="B72" s="15"/>
      <c r="C72" s="16"/>
      <c r="D72" s="34"/>
      <c r="E72" s="18"/>
      <c r="F72" s="18"/>
      <c r="G72" s="18"/>
      <c r="H72" s="18"/>
      <c r="I72" s="19"/>
      <c r="J72" s="20"/>
      <c r="K72" s="13"/>
      <c r="L72" s="1"/>
      <c r="M72" s="1"/>
      <c r="N72" s="1"/>
    </row>
    <row r="73" spans="1:14" ht="24.75" customHeight="1" x14ac:dyDescent="0.2">
      <c r="A73" s="14"/>
      <c r="B73" s="15"/>
      <c r="C73" s="16"/>
      <c r="D73" s="34"/>
      <c r="E73" s="18"/>
      <c r="F73" s="18"/>
      <c r="G73" s="18"/>
      <c r="H73" s="18"/>
      <c r="I73" s="19"/>
      <c r="J73" s="20"/>
      <c r="K73" s="13"/>
      <c r="L73" s="1"/>
      <c r="M73" s="1"/>
      <c r="N73" s="1"/>
    </row>
    <row r="74" spans="1:14" ht="24.75" customHeight="1" x14ac:dyDescent="0.2">
      <c r="A74" s="14"/>
      <c r="B74" s="15"/>
      <c r="C74" s="16"/>
      <c r="D74" s="17"/>
      <c r="E74" s="18"/>
      <c r="F74" s="18"/>
      <c r="G74" s="18"/>
      <c r="H74" s="18"/>
      <c r="I74" s="19"/>
      <c r="J74" s="20"/>
      <c r="K74" s="13"/>
      <c r="L74" s="1"/>
      <c r="M74" s="1"/>
      <c r="N74" s="1"/>
    </row>
    <row r="75" spans="1:14" ht="24.75" customHeight="1" x14ac:dyDescent="0.2">
      <c r="A75" s="14"/>
      <c r="B75" s="15"/>
      <c r="C75" s="16"/>
      <c r="D75" s="34"/>
      <c r="E75" s="18"/>
      <c r="F75" s="18"/>
      <c r="G75" s="18"/>
      <c r="H75" s="18"/>
      <c r="I75" s="19"/>
      <c r="J75" s="20"/>
      <c r="K75" s="13"/>
      <c r="L75" s="1"/>
      <c r="M75" s="1"/>
      <c r="N75" s="1"/>
    </row>
    <row r="76" spans="1:14" ht="34.5" customHeight="1" x14ac:dyDescent="0.2">
      <c r="A76" s="37"/>
      <c r="B76" s="38"/>
      <c r="C76" s="38"/>
      <c r="D76" s="39"/>
      <c r="E76" s="19"/>
      <c r="F76" s="19"/>
      <c r="G76" s="19"/>
      <c r="H76" s="19"/>
      <c r="I76" s="19"/>
      <c r="J76" s="20"/>
      <c r="K76" s="13"/>
      <c r="L76" s="1"/>
      <c r="M76" s="1"/>
      <c r="N76" s="1"/>
    </row>
    <row r="77" spans="1:14" ht="29.25" customHeight="1" x14ac:dyDescent="0.2">
      <c r="A77" s="40"/>
      <c r="B77" s="41"/>
      <c r="C77" s="41"/>
      <c r="D77" s="40"/>
      <c r="E77" s="19"/>
      <c r="F77" s="19"/>
      <c r="G77" s="19"/>
      <c r="H77" s="19"/>
      <c r="I77" s="19"/>
      <c r="J77" s="20"/>
      <c r="K77" s="13"/>
      <c r="L77" s="1"/>
      <c r="M77" s="1"/>
      <c r="N77" s="1"/>
    </row>
    <row r="78" spans="1:14" ht="16.5" customHeight="1" x14ac:dyDescent="0.2">
      <c r="A78" s="40"/>
      <c r="B78" s="42"/>
      <c r="C78" s="42"/>
      <c r="D78" s="40"/>
      <c r="E78" s="43"/>
      <c r="F78" s="43"/>
      <c r="G78" s="43"/>
      <c r="H78" s="43"/>
      <c r="I78" s="19"/>
      <c r="J78" s="20"/>
      <c r="K78" s="13"/>
      <c r="L78" s="1"/>
      <c r="M78" s="1"/>
      <c r="N78" s="1"/>
    </row>
    <row r="79" spans="1:14" ht="23.25" customHeight="1" x14ac:dyDescent="0.2">
      <c r="A79" s="40"/>
      <c r="B79" s="40"/>
      <c r="C79" s="40"/>
      <c r="D79" s="39"/>
      <c r="E79" s="44"/>
      <c r="F79" s="44"/>
      <c r="G79" s="44"/>
      <c r="H79" s="44"/>
      <c r="I79" s="19"/>
      <c r="J79" s="20"/>
      <c r="K79" s="13"/>
      <c r="L79" s="1"/>
      <c r="M79" s="1"/>
      <c r="N79" s="1"/>
    </row>
    <row r="80" spans="1:14" ht="23.25" customHeight="1" x14ac:dyDescent="0.2">
      <c r="A80" s="40"/>
      <c r="B80" s="40"/>
      <c r="C80" s="40"/>
      <c r="D80" s="34"/>
      <c r="E80" s="44"/>
      <c r="F80" s="44"/>
      <c r="G80" s="44"/>
      <c r="H80" s="44"/>
      <c r="I80" s="19"/>
      <c r="J80" s="20"/>
      <c r="K80" s="13"/>
      <c r="L80" s="1"/>
      <c r="M80" s="1"/>
      <c r="N80" s="1"/>
    </row>
    <row r="81" spans="1:14" ht="23.25" customHeight="1" x14ac:dyDescent="0.2">
      <c r="A81" s="45"/>
      <c r="B81" s="46"/>
      <c r="C81" s="46"/>
      <c r="D81" s="45"/>
      <c r="E81" s="47"/>
      <c r="F81" s="47"/>
      <c r="G81" s="47"/>
      <c r="H81" s="47"/>
      <c r="I81" s="47"/>
      <c r="J81" s="48"/>
      <c r="K81" s="13"/>
      <c r="L81" s="1"/>
      <c r="M81" s="1"/>
      <c r="N81" s="1"/>
    </row>
    <row r="82" spans="1:14" ht="23.25" customHeight="1" x14ac:dyDescent="0.2">
      <c r="A82" s="45"/>
      <c r="B82" s="46"/>
      <c r="C82" s="46"/>
      <c r="D82" s="45"/>
      <c r="E82" s="47"/>
      <c r="F82" s="47"/>
      <c r="G82" s="47"/>
      <c r="H82" s="47"/>
      <c r="I82" s="47"/>
      <c r="J82" s="48"/>
      <c r="K82" s="13"/>
      <c r="L82" s="1"/>
      <c r="M82" s="1"/>
      <c r="N82" s="1"/>
    </row>
    <row r="83" spans="1:14" ht="23.25" customHeight="1" x14ac:dyDescent="0.2">
      <c r="A83" s="45"/>
      <c r="B83" s="46"/>
      <c r="C83" s="46"/>
      <c r="D83" s="45"/>
      <c r="E83" s="47"/>
      <c r="F83" s="47"/>
      <c r="G83" s="47"/>
      <c r="H83" s="47"/>
      <c r="I83" s="47"/>
      <c r="J83" s="48"/>
      <c r="K83" s="13"/>
      <c r="L83" s="1"/>
      <c r="M83" s="1"/>
      <c r="N83" s="1"/>
    </row>
    <row r="84" spans="1:14" ht="23.25" customHeight="1" x14ac:dyDescent="0.2">
      <c r="A84" s="45"/>
      <c r="B84" s="46"/>
      <c r="C84" s="46"/>
      <c r="D84" s="45"/>
      <c r="E84" s="47"/>
      <c r="F84" s="47"/>
      <c r="G84" s="47"/>
      <c r="H84" s="47"/>
      <c r="I84" s="47"/>
      <c r="J84" s="48"/>
      <c r="K84" s="13"/>
      <c r="L84" s="1"/>
      <c r="M84" s="1"/>
      <c r="N84" s="1"/>
    </row>
    <row r="85" spans="1:14" x14ac:dyDescent="0.2">
      <c r="A85" s="49"/>
      <c r="B85" s="49"/>
      <c r="C85" s="49"/>
      <c r="D85" s="49"/>
      <c r="E85" s="50"/>
      <c r="F85" s="50"/>
      <c r="G85" s="50"/>
      <c r="H85" s="50"/>
      <c r="I85" s="50"/>
      <c r="J85" s="51"/>
      <c r="K85" s="51"/>
      <c r="L85" s="1"/>
      <c r="M85" s="1"/>
      <c r="N85" s="1"/>
    </row>
    <row r="86" spans="1:14" x14ac:dyDescent="0.2">
      <c r="A86" s="49"/>
      <c r="B86" s="49"/>
      <c r="C86" s="49"/>
      <c r="D86" s="49"/>
      <c r="E86" s="50"/>
      <c r="F86" s="50"/>
      <c r="G86" s="50"/>
      <c r="H86" s="50"/>
      <c r="I86" s="50"/>
      <c r="J86" s="51"/>
      <c r="K86" s="51"/>
      <c r="L86" s="1"/>
      <c r="M86" s="1"/>
      <c r="N86" s="1"/>
    </row>
    <row r="87" spans="1:14" ht="16.5" customHeight="1" x14ac:dyDescent="0.2">
      <c r="A87" s="52"/>
      <c r="B87" s="49"/>
      <c r="C87" s="49"/>
      <c r="D87" s="49"/>
      <c r="E87" s="50"/>
      <c r="F87" s="50"/>
      <c r="G87" s="50"/>
      <c r="H87" s="50"/>
      <c r="I87" s="50"/>
      <c r="J87" s="51"/>
      <c r="K87" s="51"/>
      <c r="L87" s="1"/>
      <c r="M87" s="1"/>
      <c r="N87" s="1"/>
    </row>
    <row r="88" spans="1:14" ht="22.5" customHeight="1" x14ac:dyDescent="0.25">
      <c r="A88" s="53"/>
      <c r="B88" s="53"/>
      <c r="C88" s="54"/>
      <c r="D88" s="55"/>
      <c r="E88" s="55"/>
      <c r="F88" s="55"/>
      <c r="G88" s="55"/>
      <c r="H88" s="55"/>
      <c r="I88" s="56"/>
      <c r="J88" s="56"/>
      <c r="K88" s="1"/>
      <c r="L88" s="1"/>
      <c r="M88" s="1"/>
      <c r="N88" s="1"/>
    </row>
    <row r="89" spans="1:14" x14ac:dyDescent="0.2">
      <c r="A89" s="57"/>
      <c r="B89" s="57"/>
      <c r="C89" s="58"/>
      <c r="D89" s="59"/>
      <c r="E89" s="59"/>
      <c r="F89" s="59"/>
      <c r="G89" s="59"/>
      <c r="H89" s="59"/>
      <c r="I89" s="59"/>
      <c r="J89" s="60"/>
      <c r="K89" s="1"/>
      <c r="L89" s="1"/>
      <c r="M89" s="1"/>
      <c r="N89" s="1"/>
    </row>
    <row r="90" spans="1:14" ht="20.25" customHeight="1" x14ac:dyDescent="0.2">
      <c r="A90" s="61"/>
      <c r="B90" s="61"/>
      <c r="C90" s="61"/>
      <c r="D90" s="56"/>
      <c r="E90" s="56"/>
      <c r="F90" s="56"/>
      <c r="G90" s="56"/>
      <c r="H90" s="56"/>
      <c r="I90" s="56"/>
      <c r="J90" s="62"/>
      <c r="K90" s="1"/>
      <c r="L90" s="1"/>
      <c r="M90" s="1"/>
      <c r="N90" s="1"/>
    </row>
    <row r="91" spans="1:14" ht="15.75" x14ac:dyDescent="0.2">
      <c r="A91" s="63"/>
      <c r="B91" s="63"/>
      <c r="C91" s="64"/>
      <c r="D91" s="56"/>
      <c r="E91" s="56"/>
      <c r="F91" s="56"/>
      <c r="G91" s="56"/>
      <c r="H91" s="56"/>
      <c r="I91" s="56"/>
      <c r="J91" s="62"/>
      <c r="K91" s="1"/>
      <c r="L91" s="1"/>
      <c r="M91" s="1"/>
      <c r="N91" s="1"/>
    </row>
    <row r="92" spans="1:14" ht="15.75" x14ac:dyDescent="0.2">
      <c r="A92" s="57"/>
      <c r="B92" s="57"/>
      <c r="C92" s="58"/>
      <c r="D92" s="59"/>
      <c r="E92" s="59"/>
      <c r="F92" s="59"/>
      <c r="G92" s="59"/>
      <c r="H92" s="59"/>
      <c r="I92" s="56"/>
      <c r="J92" s="62"/>
      <c r="K92" s="1"/>
      <c r="L92" s="1"/>
      <c r="M92" s="1"/>
      <c r="N92" s="1"/>
    </row>
    <row r="93" spans="1:14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</sheetData>
  <mergeCells count="59">
    <mergeCell ref="A62:A63"/>
    <mergeCell ref="C62:D62"/>
    <mergeCell ref="C57:D57"/>
    <mergeCell ref="G57:H57"/>
    <mergeCell ref="A59:B59"/>
    <mergeCell ref="C59:D59"/>
    <mergeCell ref="G59:H59"/>
    <mergeCell ref="A60:B60"/>
    <mergeCell ref="C60:D60"/>
    <mergeCell ref="G60:H60"/>
    <mergeCell ref="G56:H56"/>
    <mergeCell ref="A39:C41"/>
    <mergeCell ref="A42:A45"/>
    <mergeCell ref="B42:B45"/>
    <mergeCell ref="C42:C45"/>
    <mergeCell ref="A47:A50"/>
    <mergeCell ref="B47:B50"/>
    <mergeCell ref="C47:C50"/>
    <mergeCell ref="A51:A52"/>
    <mergeCell ref="B51:B52"/>
    <mergeCell ref="C51:C52"/>
    <mergeCell ref="A56:B56"/>
    <mergeCell ref="C56:D56"/>
    <mergeCell ref="A31:C33"/>
    <mergeCell ref="A34:J34"/>
    <mergeCell ref="A35:A38"/>
    <mergeCell ref="B35:B38"/>
    <mergeCell ref="C35:C36"/>
    <mergeCell ref="J35:J36"/>
    <mergeCell ref="A22:C25"/>
    <mergeCell ref="A26:J26"/>
    <mergeCell ref="A27:A30"/>
    <mergeCell ref="B27:B30"/>
    <mergeCell ref="C27:C28"/>
    <mergeCell ref="J27:J28"/>
    <mergeCell ref="A15:J15"/>
    <mergeCell ref="A16:J16"/>
    <mergeCell ref="A17:A21"/>
    <mergeCell ref="B17:B21"/>
    <mergeCell ref="C17:C19"/>
    <mergeCell ref="J17:J19"/>
    <mergeCell ref="A8:J8"/>
    <mergeCell ref="A9:J9"/>
    <mergeCell ref="A10:J10"/>
    <mergeCell ref="A12:A13"/>
    <mergeCell ref="B12:B13"/>
    <mergeCell ref="C12:C13"/>
    <mergeCell ref="D12:D13"/>
    <mergeCell ref="E12:E13"/>
    <mergeCell ref="F12:F13"/>
    <mergeCell ref="G12:G13"/>
    <mergeCell ref="H12:I12"/>
    <mergeCell ref="J12:J13"/>
    <mergeCell ref="A7:J7"/>
    <mergeCell ref="I1:J1"/>
    <mergeCell ref="I2:J2"/>
    <mergeCell ref="A3:J3"/>
    <mergeCell ref="A4:J4"/>
    <mergeCell ref="A5:J5"/>
  </mergeCells>
  <printOptions horizontalCentered="1"/>
  <pageMargins left="0.39370078740157483" right="0.19685039370078741" top="0.78740157480314965" bottom="0.59055118110236227" header="0.51181102362204722" footer="0.31496062992125984"/>
  <pageSetup paperSize="9" scale="75" orientation="landscape" r:id="rId1"/>
  <headerFooter alignWithMargins="0">
    <oddHeader>&amp;C&amp;"Times New Roman,обычный"&amp;8&amp;P/&amp;N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N223"/>
  <sheetViews>
    <sheetView topLeftCell="A35" zoomScale="110" zoomScaleNormal="110" workbookViewId="0">
      <selection activeCell="A24" sqref="A24:J24"/>
    </sheetView>
  </sheetViews>
  <sheetFormatPr defaultRowHeight="12.75" x14ac:dyDescent="0.2"/>
  <cols>
    <col min="1" max="1" width="4.85546875" style="3" customWidth="1"/>
    <col min="2" max="2" width="29.85546875" style="3" customWidth="1"/>
    <col min="3" max="3" width="19.140625" style="3" customWidth="1"/>
    <col min="4" max="4" width="16.7109375" style="3" customWidth="1"/>
    <col min="5" max="5" width="15.5703125" style="3" customWidth="1"/>
    <col min="6" max="6" width="17.42578125" style="3" customWidth="1"/>
    <col min="7" max="7" width="16.7109375" style="3" customWidth="1"/>
    <col min="8" max="8" width="15.5703125" style="3" customWidth="1"/>
    <col min="9" max="9" width="13.7109375" style="3" customWidth="1"/>
    <col min="10" max="10" width="27.85546875" style="3" customWidth="1"/>
    <col min="11" max="11" width="9.85546875" style="3" customWidth="1"/>
    <col min="12" max="16384" width="9.140625" style="3"/>
  </cols>
  <sheetData>
    <row r="1" spans="1:14" ht="15.75" customHeight="1" x14ac:dyDescent="0.2">
      <c r="A1" s="1"/>
      <c r="B1" s="1"/>
      <c r="C1" s="1"/>
      <c r="D1" s="1"/>
      <c r="E1" s="2"/>
      <c r="F1" s="2"/>
      <c r="G1" s="2"/>
      <c r="H1" s="2"/>
      <c r="I1" s="202" t="s">
        <v>37</v>
      </c>
      <c r="J1" s="202"/>
    </row>
    <row r="2" spans="1:14" ht="15.75" customHeight="1" x14ac:dyDescent="0.2">
      <c r="A2" s="1"/>
      <c r="B2" s="1"/>
      <c r="C2" s="1"/>
      <c r="D2" s="1"/>
      <c r="E2" s="4"/>
      <c r="F2" s="4"/>
      <c r="G2" s="4"/>
      <c r="H2" s="4"/>
      <c r="I2" s="202" t="s">
        <v>0</v>
      </c>
      <c r="J2" s="202"/>
    </row>
    <row r="3" spans="1:14" ht="18" customHeight="1" x14ac:dyDescent="0.2">
      <c r="A3" s="203" t="s">
        <v>1</v>
      </c>
      <c r="B3" s="203"/>
      <c r="C3" s="203"/>
      <c r="D3" s="203"/>
      <c r="E3" s="203"/>
      <c r="F3" s="203"/>
      <c r="G3" s="203"/>
      <c r="H3" s="203"/>
      <c r="I3" s="203"/>
      <c r="J3" s="203"/>
      <c r="K3" s="2"/>
      <c r="L3" s="1"/>
      <c r="M3" s="1"/>
      <c r="N3" s="1"/>
    </row>
    <row r="4" spans="1:14" ht="18" customHeight="1" x14ac:dyDescent="0.2">
      <c r="A4" s="203" t="s">
        <v>2</v>
      </c>
      <c r="B4" s="203"/>
      <c r="C4" s="203"/>
      <c r="D4" s="203"/>
      <c r="E4" s="203"/>
      <c r="F4" s="203"/>
      <c r="G4" s="203"/>
      <c r="H4" s="203"/>
      <c r="I4" s="203"/>
      <c r="J4" s="203"/>
      <c r="K4" s="2"/>
      <c r="L4" s="1"/>
      <c r="M4" s="1"/>
      <c r="N4" s="1"/>
    </row>
    <row r="5" spans="1:14" ht="18" customHeight="1" x14ac:dyDescent="0.2">
      <c r="A5" s="203" t="s">
        <v>84</v>
      </c>
      <c r="B5" s="203"/>
      <c r="C5" s="203"/>
      <c r="D5" s="203"/>
      <c r="E5" s="203"/>
      <c r="F5" s="203"/>
      <c r="G5" s="203"/>
      <c r="H5" s="203"/>
      <c r="I5" s="203"/>
      <c r="J5" s="203"/>
      <c r="K5" s="2"/>
      <c r="L5" s="1"/>
      <c r="M5" s="1"/>
      <c r="N5" s="1"/>
    </row>
    <row r="6" spans="1:14" ht="9" customHeight="1" x14ac:dyDescent="0.2">
      <c r="A6" s="5"/>
      <c r="B6" s="5"/>
      <c r="C6" s="5"/>
      <c r="D6" s="5"/>
      <c r="E6" s="5"/>
      <c r="F6" s="5"/>
      <c r="G6" s="5"/>
      <c r="H6" s="5"/>
      <c r="I6" s="5"/>
      <c r="J6" s="1"/>
      <c r="K6" s="1"/>
      <c r="L6" s="1"/>
      <c r="M6" s="1"/>
      <c r="N6" s="1"/>
    </row>
    <row r="7" spans="1:14" ht="19.5" customHeight="1" x14ac:dyDescent="0.2">
      <c r="A7" s="201" t="s">
        <v>3</v>
      </c>
      <c r="B7" s="201"/>
      <c r="C7" s="201"/>
      <c r="D7" s="201"/>
      <c r="E7" s="201"/>
      <c r="F7" s="201"/>
      <c r="G7" s="201"/>
      <c r="H7" s="201"/>
      <c r="I7" s="201"/>
      <c r="J7" s="201"/>
      <c r="K7" s="1"/>
      <c r="L7" s="1"/>
      <c r="M7" s="1"/>
      <c r="N7" s="1"/>
    </row>
    <row r="8" spans="1:14" ht="9" customHeight="1" x14ac:dyDescent="0.2">
      <c r="A8" s="204" t="s">
        <v>4</v>
      </c>
      <c r="B8" s="204"/>
      <c r="C8" s="204"/>
      <c r="D8" s="204"/>
      <c r="E8" s="204"/>
      <c r="F8" s="204"/>
      <c r="G8" s="204"/>
      <c r="H8" s="204"/>
      <c r="I8" s="204"/>
      <c r="J8" s="204"/>
      <c r="K8" s="1"/>
      <c r="L8" s="1"/>
      <c r="M8" s="1"/>
      <c r="N8" s="1"/>
    </row>
    <row r="9" spans="1:14" ht="19.5" customHeight="1" x14ac:dyDescent="0.2">
      <c r="A9" s="205" t="s">
        <v>5</v>
      </c>
      <c r="B9" s="205"/>
      <c r="C9" s="205"/>
      <c r="D9" s="205"/>
      <c r="E9" s="205"/>
      <c r="F9" s="205"/>
      <c r="G9" s="205"/>
      <c r="H9" s="205"/>
      <c r="I9" s="205"/>
      <c r="J9" s="205"/>
      <c r="K9" s="1"/>
      <c r="L9" s="1"/>
      <c r="M9" s="1"/>
      <c r="N9" s="1"/>
    </row>
    <row r="10" spans="1:14" ht="12" customHeight="1" x14ac:dyDescent="0.2">
      <c r="A10" s="204" t="s">
        <v>6</v>
      </c>
      <c r="B10" s="204"/>
      <c r="C10" s="204"/>
      <c r="D10" s="204"/>
      <c r="E10" s="204"/>
      <c r="F10" s="204"/>
      <c r="G10" s="204"/>
      <c r="H10" s="204"/>
      <c r="I10" s="204"/>
      <c r="J10" s="204"/>
      <c r="K10" s="1"/>
      <c r="L10" s="1"/>
      <c r="M10" s="1"/>
      <c r="N10" s="1"/>
    </row>
    <row r="11" spans="1:14" ht="14.25" customHeight="1" thickBot="1" x14ac:dyDescent="0.25">
      <c r="A11" s="1"/>
      <c r="B11" s="1"/>
      <c r="C11" s="1"/>
      <c r="D11" s="1"/>
      <c r="E11" s="1"/>
      <c r="F11" s="1"/>
      <c r="G11" s="1"/>
      <c r="H11" s="1"/>
      <c r="I11" s="6"/>
      <c r="J11" s="6" t="s">
        <v>7</v>
      </c>
      <c r="K11" s="1"/>
      <c r="L11" s="1"/>
      <c r="M11" s="1"/>
      <c r="N11" s="1"/>
    </row>
    <row r="12" spans="1:14" ht="18" customHeight="1" x14ac:dyDescent="0.2">
      <c r="A12" s="206" t="s">
        <v>8</v>
      </c>
      <c r="B12" s="208" t="s">
        <v>58</v>
      </c>
      <c r="C12" s="210" t="s">
        <v>59</v>
      </c>
      <c r="D12" s="208" t="s">
        <v>11</v>
      </c>
      <c r="E12" s="208" t="s">
        <v>12</v>
      </c>
      <c r="F12" s="210" t="s">
        <v>13</v>
      </c>
      <c r="G12" s="210" t="s">
        <v>14</v>
      </c>
      <c r="H12" s="212" t="s">
        <v>15</v>
      </c>
      <c r="I12" s="213"/>
      <c r="J12" s="214" t="s">
        <v>63</v>
      </c>
      <c r="K12" s="1"/>
      <c r="L12" s="1"/>
      <c r="M12" s="1"/>
      <c r="N12" s="1"/>
    </row>
    <row r="13" spans="1:14" ht="73.5" customHeight="1" x14ac:dyDescent="0.2">
      <c r="A13" s="207"/>
      <c r="B13" s="209"/>
      <c r="C13" s="211"/>
      <c r="D13" s="209"/>
      <c r="E13" s="209"/>
      <c r="F13" s="211"/>
      <c r="G13" s="211"/>
      <c r="H13" s="7" t="s">
        <v>60</v>
      </c>
      <c r="I13" s="129" t="s">
        <v>18</v>
      </c>
      <c r="J13" s="215"/>
      <c r="K13" s="9"/>
      <c r="L13" s="1"/>
      <c r="M13" s="1"/>
      <c r="N13" s="1"/>
    </row>
    <row r="14" spans="1:14" ht="14.25" customHeight="1" x14ac:dyDescent="0.2">
      <c r="A14" s="128">
        <v>1</v>
      </c>
      <c r="B14" s="129">
        <v>2</v>
      </c>
      <c r="C14" s="129">
        <v>3</v>
      </c>
      <c r="D14" s="129">
        <v>4</v>
      </c>
      <c r="E14" s="129">
        <v>5</v>
      </c>
      <c r="F14" s="7">
        <v>6</v>
      </c>
      <c r="G14" s="11">
        <v>7</v>
      </c>
      <c r="H14" s="7">
        <v>8</v>
      </c>
      <c r="I14" s="7">
        <v>9</v>
      </c>
      <c r="J14" s="130">
        <v>10</v>
      </c>
      <c r="K14" s="9"/>
      <c r="L14" s="1"/>
      <c r="M14" s="1"/>
      <c r="N14" s="1"/>
    </row>
    <row r="15" spans="1:14" ht="21" customHeight="1" x14ac:dyDescent="0.2">
      <c r="A15" s="216" t="s">
        <v>19</v>
      </c>
      <c r="B15" s="217"/>
      <c r="C15" s="217"/>
      <c r="D15" s="217"/>
      <c r="E15" s="217"/>
      <c r="F15" s="217"/>
      <c r="G15" s="217"/>
      <c r="H15" s="217"/>
      <c r="I15" s="217"/>
      <c r="J15" s="218"/>
      <c r="K15" s="9"/>
      <c r="L15" s="1"/>
      <c r="M15" s="1"/>
      <c r="N15" s="1"/>
    </row>
    <row r="16" spans="1:14" ht="21" customHeight="1" x14ac:dyDescent="0.2">
      <c r="A16" s="216" t="s">
        <v>20</v>
      </c>
      <c r="B16" s="217"/>
      <c r="C16" s="217"/>
      <c r="D16" s="217"/>
      <c r="E16" s="217"/>
      <c r="F16" s="217"/>
      <c r="G16" s="217"/>
      <c r="H16" s="217"/>
      <c r="I16" s="217"/>
      <c r="J16" s="218"/>
      <c r="K16" s="9"/>
      <c r="L16" s="1"/>
      <c r="M16" s="1"/>
      <c r="N16" s="1"/>
    </row>
    <row r="17" spans="1:14" ht="21" customHeight="1" x14ac:dyDescent="0.2">
      <c r="A17" s="256" t="s">
        <v>38</v>
      </c>
      <c r="B17" s="221" t="s">
        <v>39</v>
      </c>
      <c r="C17" s="223" t="s">
        <v>21</v>
      </c>
      <c r="D17" s="131" t="s">
        <v>40</v>
      </c>
      <c r="E17" s="139">
        <f>22679.7</f>
        <v>22679.7</v>
      </c>
      <c r="F17" s="140">
        <v>22679.7</v>
      </c>
      <c r="G17" s="109">
        <v>0</v>
      </c>
      <c r="H17" s="86">
        <f>G17-F17</f>
        <v>-22679.7</v>
      </c>
      <c r="I17" s="91">
        <f>G17/F17*100%</f>
        <v>0</v>
      </c>
      <c r="J17" s="259" t="s">
        <v>85</v>
      </c>
      <c r="K17" s="9"/>
      <c r="L17" s="1"/>
      <c r="M17" s="1"/>
      <c r="N17" s="1"/>
    </row>
    <row r="18" spans="1:14" ht="21" customHeight="1" x14ac:dyDescent="0.2">
      <c r="A18" s="256"/>
      <c r="B18" s="221"/>
      <c r="C18" s="223"/>
      <c r="D18" s="131" t="s">
        <v>41</v>
      </c>
      <c r="E18" s="141">
        <v>0</v>
      </c>
      <c r="F18" s="86">
        <v>0</v>
      </c>
      <c r="G18" s="109">
        <v>0</v>
      </c>
      <c r="H18" s="86">
        <f t="shared" ref="H18:H20" si="0">G18-F18</f>
        <v>0</v>
      </c>
      <c r="I18" s="91" t="e">
        <f t="shared" ref="I18:I23" si="1">G18/F18*100%</f>
        <v>#DIV/0!</v>
      </c>
      <c r="J18" s="261"/>
      <c r="K18" s="9"/>
      <c r="L18" s="1"/>
      <c r="M18" s="1"/>
      <c r="N18" s="1"/>
    </row>
    <row r="19" spans="1:14" ht="26.25" customHeight="1" x14ac:dyDescent="0.2">
      <c r="A19" s="256"/>
      <c r="B19" s="221"/>
      <c r="C19" s="143" t="s">
        <v>42</v>
      </c>
      <c r="D19" s="131" t="s">
        <v>41</v>
      </c>
      <c r="E19" s="142">
        <v>0</v>
      </c>
      <c r="F19" s="86">
        <v>0</v>
      </c>
      <c r="G19" s="109">
        <v>0</v>
      </c>
      <c r="H19" s="86">
        <f t="shared" si="0"/>
        <v>0</v>
      </c>
      <c r="I19" s="91">
        <v>0</v>
      </c>
      <c r="J19" s="133"/>
      <c r="K19" s="9"/>
      <c r="L19" s="1"/>
      <c r="M19" s="1"/>
      <c r="N19" s="1"/>
    </row>
    <row r="20" spans="1:14" ht="19.5" customHeight="1" x14ac:dyDescent="0.2">
      <c r="A20" s="256"/>
      <c r="B20" s="221"/>
      <c r="C20" s="131"/>
      <c r="D20" s="134" t="s">
        <v>23</v>
      </c>
      <c r="E20" s="85">
        <f t="shared" ref="E20:G20" si="2">SUM(E17:E19)</f>
        <v>22679.7</v>
      </c>
      <c r="F20" s="85">
        <f t="shared" si="2"/>
        <v>22679.7</v>
      </c>
      <c r="G20" s="85">
        <f t="shared" si="2"/>
        <v>0</v>
      </c>
      <c r="H20" s="87">
        <f t="shared" si="0"/>
        <v>-22679.7</v>
      </c>
      <c r="I20" s="91">
        <f t="shared" si="1"/>
        <v>0</v>
      </c>
      <c r="J20" s="133"/>
      <c r="K20" s="9"/>
      <c r="L20" s="1"/>
      <c r="M20" s="1"/>
      <c r="N20" s="1"/>
    </row>
    <row r="21" spans="1:14" ht="20.25" customHeight="1" x14ac:dyDescent="0.2">
      <c r="A21" s="221" t="s">
        <v>43</v>
      </c>
      <c r="B21" s="221"/>
      <c r="C21" s="221"/>
      <c r="D21" s="131" t="s">
        <v>40</v>
      </c>
      <c r="E21" s="88">
        <f>E17</f>
        <v>22679.7</v>
      </c>
      <c r="F21" s="86">
        <f>F17</f>
        <v>22679.7</v>
      </c>
      <c r="G21" s="86">
        <f>G17</f>
        <v>0</v>
      </c>
      <c r="H21" s="86">
        <f>G21-F21</f>
        <v>-22679.7</v>
      </c>
      <c r="I21" s="91">
        <f t="shared" si="1"/>
        <v>0</v>
      </c>
      <c r="J21" s="133"/>
      <c r="K21" s="9"/>
      <c r="L21" s="1"/>
      <c r="M21" s="1"/>
      <c r="N21" s="1"/>
    </row>
    <row r="22" spans="1:14" ht="20.25" customHeight="1" x14ac:dyDescent="0.2">
      <c r="A22" s="221"/>
      <c r="B22" s="221"/>
      <c r="C22" s="221"/>
      <c r="D22" s="131" t="s">
        <v>41</v>
      </c>
      <c r="E22" s="74">
        <f t="shared" ref="E22" si="3">E18+E19</f>
        <v>0</v>
      </c>
      <c r="F22" s="86">
        <f>F18+F19</f>
        <v>0</v>
      </c>
      <c r="G22" s="86">
        <f t="shared" ref="G22" si="4">G18+G19</f>
        <v>0</v>
      </c>
      <c r="H22" s="86">
        <f t="shared" ref="H22:H23" si="5">G22-F22</f>
        <v>0</v>
      </c>
      <c r="I22" s="91" t="e">
        <f t="shared" si="1"/>
        <v>#DIV/0!</v>
      </c>
      <c r="J22" s="133"/>
      <c r="K22" s="9"/>
      <c r="L22" s="1"/>
      <c r="M22" s="1"/>
      <c r="N22" s="1"/>
    </row>
    <row r="23" spans="1:14" ht="20.25" customHeight="1" x14ac:dyDescent="0.2">
      <c r="A23" s="221"/>
      <c r="B23" s="221"/>
      <c r="C23" s="221"/>
      <c r="D23" s="134" t="s">
        <v>23</v>
      </c>
      <c r="E23" s="85">
        <f t="shared" ref="E23:G23" si="6">SUM(E21:E22)</f>
        <v>22679.7</v>
      </c>
      <c r="F23" s="85">
        <f t="shared" si="6"/>
        <v>22679.7</v>
      </c>
      <c r="G23" s="85">
        <f t="shared" si="6"/>
        <v>0</v>
      </c>
      <c r="H23" s="87">
        <f t="shared" si="5"/>
        <v>-22679.7</v>
      </c>
      <c r="I23" s="91">
        <f t="shared" si="1"/>
        <v>0</v>
      </c>
      <c r="J23" s="133"/>
      <c r="K23" s="9"/>
      <c r="L23" s="1"/>
      <c r="M23" s="1"/>
      <c r="N23" s="1"/>
    </row>
    <row r="24" spans="1:14" ht="19.5" customHeight="1" x14ac:dyDescent="0.2">
      <c r="A24" s="262" t="s">
        <v>44</v>
      </c>
      <c r="B24" s="262"/>
      <c r="C24" s="262"/>
      <c r="D24" s="262"/>
      <c r="E24" s="262"/>
      <c r="F24" s="262"/>
      <c r="G24" s="262"/>
      <c r="H24" s="262"/>
      <c r="I24" s="262"/>
      <c r="J24" s="262"/>
      <c r="K24" s="9"/>
      <c r="L24" s="1"/>
      <c r="M24" s="1"/>
      <c r="N24" s="1"/>
    </row>
    <row r="25" spans="1:14" ht="24.75" customHeight="1" x14ac:dyDescent="0.2">
      <c r="A25" s="256" t="s">
        <v>45</v>
      </c>
      <c r="B25" s="263" t="s">
        <v>46</v>
      </c>
      <c r="C25" s="223" t="s">
        <v>21</v>
      </c>
      <c r="D25" s="131" t="s">
        <v>40</v>
      </c>
      <c r="E25" s="142">
        <v>63351.5</v>
      </c>
      <c r="F25" s="109">
        <v>63351.5</v>
      </c>
      <c r="G25" s="109">
        <v>11367</v>
      </c>
      <c r="H25" s="86">
        <f>G25-F25</f>
        <v>-51984.5</v>
      </c>
      <c r="I25" s="91">
        <f t="shared" ref="I25:I31" si="7">G25/F25*100%</f>
        <v>0.17942748001231226</v>
      </c>
      <c r="J25" s="264" t="s">
        <v>87</v>
      </c>
      <c r="K25" s="9"/>
      <c r="L25" s="1"/>
      <c r="M25" s="1"/>
      <c r="N25" s="1"/>
    </row>
    <row r="26" spans="1:14" ht="21.75" customHeight="1" x14ac:dyDescent="0.2">
      <c r="A26" s="256"/>
      <c r="B26" s="263"/>
      <c r="C26" s="223"/>
      <c r="D26" s="131" t="s">
        <v>41</v>
      </c>
      <c r="E26" s="142">
        <v>545</v>
      </c>
      <c r="F26" s="109">
        <v>0</v>
      </c>
      <c r="G26" s="109">
        <v>0</v>
      </c>
      <c r="H26" s="86">
        <f t="shared" ref="H26:H31" si="8">G26-F26</f>
        <v>0</v>
      </c>
      <c r="I26" s="91">
        <v>0</v>
      </c>
      <c r="J26" s="265"/>
      <c r="K26" s="9"/>
      <c r="L26" s="1"/>
      <c r="M26" s="1"/>
      <c r="N26" s="1"/>
    </row>
    <row r="27" spans="1:14" ht="30" customHeight="1" x14ac:dyDescent="0.2">
      <c r="A27" s="257"/>
      <c r="B27" s="237"/>
      <c r="C27" s="143" t="s">
        <v>42</v>
      </c>
      <c r="D27" s="131" t="s">
        <v>41</v>
      </c>
      <c r="E27" s="142">
        <f>14+36.1</f>
        <v>50.1</v>
      </c>
      <c r="F27" s="137">
        <v>50.1</v>
      </c>
      <c r="G27" s="138">
        <v>0</v>
      </c>
      <c r="H27" s="86">
        <f t="shared" si="8"/>
        <v>-50.1</v>
      </c>
      <c r="I27" s="91">
        <v>0</v>
      </c>
      <c r="J27" s="132"/>
      <c r="K27" s="9"/>
      <c r="L27" s="1"/>
      <c r="M27" s="1"/>
      <c r="N27" s="1"/>
    </row>
    <row r="28" spans="1:14" ht="22.5" customHeight="1" x14ac:dyDescent="0.2">
      <c r="A28" s="256"/>
      <c r="B28" s="263"/>
      <c r="C28" s="131"/>
      <c r="D28" s="134" t="s">
        <v>23</v>
      </c>
      <c r="E28" s="85">
        <f>SUM(E25:E27)</f>
        <v>63946.6</v>
      </c>
      <c r="F28" s="87">
        <f>SUM(F25:F27)</f>
        <v>63401.599999999999</v>
      </c>
      <c r="G28" s="87">
        <f>SUM(G25:G27)</f>
        <v>11367</v>
      </c>
      <c r="H28" s="87">
        <f t="shared" si="8"/>
        <v>-52034.6</v>
      </c>
      <c r="I28" s="91">
        <f t="shared" si="7"/>
        <v>0.1792856962600313</v>
      </c>
      <c r="J28" s="133"/>
      <c r="K28" s="9"/>
      <c r="L28" s="1"/>
      <c r="M28" s="1"/>
      <c r="N28" s="1"/>
    </row>
    <row r="29" spans="1:14" ht="21.75" customHeight="1" x14ac:dyDescent="0.2">
      <c r="A29" s="266" t="s">
        <v>47</v>
      </c>
      <c r="B29" s="266"/>
      <c r="C29" s="266"/>
      <c r="D29" s="131" t="s">
        <v>40</v>
      </c>
      <c r="E29" s="89">
        <f>E25</f>
        <v>63351.5</v>
      </c>
      <c r="F29" s="86">
        <f>F25</f>
        <v>63351.5</v>
      </c>
      <c r="G29" s="86">
        <f>G25</f>
        <v>11367</v>
      </c>
      <c r="H29" s="86">
        <f t="shared" si="8"/>
        <v>-51984.5</v>
      </c>
      <c r="I29" s="91">
        <f t="shared" si="7"/>
        <v>0.17942748001231226</v>
      </c>
      <c r="J29" s="133"/>
      <c r="K29" s="9"/>
      <c r="L29" s="1"/>
      <c r="M29" s="1"/>
      <c r="N29" s="1"/>
    </row>
    <row r="30" spans="1:14" ht="21.75" customHeight="1" x14ac:dyDescent="0.2">
      <c r="A30" s="266"/>
      <c r="B30" s="266"/>
      <c r="C30" s="266"/>
      <c r="D30" s="131" t="s">
        <v>41</v>
      </c>
      <c r="E30" s="89">
        <f>E26</f>
        <v>545</v>
      </c>
      <c r="F30" s="89">
        <f>F26+F27</f>
        <v>50.1</v>
      </c>
      <c r="G30" s="89">
        <f>G26+G27</f>
        <v>0</v>
      </c>
      <c r="H30" s="86">
        <f t="shared" si="8"/>
        <v>-50.1</v>
      </c>
      <c r="I30" s="91">
        <v>0</v>
      </c>
      <c r="J30" s="133"/>
      <c r="K30" s="9"/>
      <c r="L30" s="1"/>
      <c r="M30" s="1"/>
      <c r="N30" s="1"/>
    </row>
    <row r="31" spans="1:14" ht="21.75" customHeight="1" x14ac:dyDescent="0.2">
      <c r="A31" s="266"/>
      <c r="B31" s="266"/>
      <c r="C31" s="266"/>
      <c r="D31" s="134" t="s">
        <v>23</v>
      </c>
      <c r="E31" s="85">
        <f t="shared" ref="E31:G31" si="9">SUM(E29:E30)</f>
        <v>63896.5</v>
      </c>
      <c r="F31" s="85">
        <f t="shared" si="9"/>
        <v>63401.599999999999</v>
      </c>
      <c r="G31" s="85">
        <f t="shared" si="9"/>
        <v>11367</v>
      </c>
      <c r="H31" s="87">
        <f t="shared" si="8"/>
        <v>-52034.6</v>
      </c>
      <c r="I31" s="91">
        <f t="shared" si="7"/>
        <v>0.1792856962600313</v>
      </c>
      <c r="J31" s="133"/>
      <c r="K31" s="9"/>
      <c r="L31" s="1"/>
      <c r="M31" s="1"/>
      <c r="N31" s="1"/>
    </row>
    <row r="32" spans="1:14" ht="19.5" customHeight="1" x14ac:dyDescent="0.2">
      <c r="A32" s="262" t="s">
        <v>48</v>
      </c>
      <c r="B32" s="262"/>
      <c r="C32" s="262"/>
      <c r="D32" s="262"/>
      <c r="E32" s="262"/>
      <c r="F32" s="262"/>
      <c r="G32" s="262"/>
      <c r="H32" s="262"/>
      <c r="I32" s="262"/>
      <c r="J32" s="262"/>
      <c r="K32" s="9"/>
      <c r="L32" s="1"/>
      <c r="M32" s="1"/>
      <c r="N32" s="1"/>
    </row>
    <row r="33" spans="1:14" ht="24" customHeight="1" x14ac:dyDescent="0.2">
      <c r="A33" s="256" t="s">
        <v>49</v>
      </c>
      <c r="B33" s="263" t="s">
        <v>50</v>
      </c>
      <c r="C33" s="223" t="s">
        <v>21</v>
      </c>
      <c r="D33" s="131" t="s">
        <v>40</v>
      </c>
      <c r="E33" s="90">
        <v>3000</v>
      </c>
      <c r="F33" s="86">
        <v>3000</v>
      </c>
      <c r="G33" s="109">
        <v>28.7</v>
      </c>
      <c r="H33" s="86">
        <f>G33-F33</f>
        <v>-2971.3</v>
      </c>
      <c r="I33" s="91">
        <f t="shared" ref="I33:I48" si="10">G33/F33*100%</f>
        <v>9.566666666666666E-3</v>
      </c>
      <c r="J33" s="259" t="s">
        <v>86</v>
      </c>
      <c r="K33" s="9"/>
      <c r="L33" s="1"/>
      <c r="M33" s="1"/>
      <c r="N33" s="1"/>
    </row>
    <row r="34" spans="1:14" ht="22.5" customHeight="1" x14ac:dyDescent="0.2">
      <c r="A34" s="256"/>
      <c r="B34" s="263"/>
      <c r="C34" s="223"/>
      <c r="D34" s="131" t="s">
        <v>41</v>
      </c>
      <c r="E34" s="89">
        <v>496.2</v>
      </c>
      <c r="F34" s="86">
        <v>496.2</v>
      </c>
      <c r="G34" s="109">
        <v>496.2</v>
      </c>
      <c r="H34" s="86">
        <f t="shared" ref="H34:H48" si="11">G34-F34</f>
        <v>0</v>
      </c>
      <c r="I34" s="91">
        <f t="shared" si="10"/>
        <v>1</v>
      </c>
      <c r="J34" s="261"/>
      <c r="K34" s="9"/>
      <c r="L34" s="1"/>
      <c r="M34" s="1"/>
      <c r="N34" s="1"/>
    </row>
    <row r="35" spans="1:14" ht="32.25" customHeight="1" x14ac:dyDescent="0.2">
      <c r="A35" s="256"/>
      <c r="B35" s="263"/>
      <c r="C35" s="67" t="s">
        <v>42</v>
      </c>
      <c r="D35" s="131" t="s">
        <v>41</v>
      </c>
      <c r="E35" s="94">
        <v>51.8</v>
      </c>
      <c r="F35" s="86">
        <v>51.8</v>
      </c>
      <c r="G35" s="109">
        <v>0</v>
      </c>
      <c r="H35" s="86">
        <f t="shared" si="11"/>
        <v>-51.8</v>
      </c>
      <c r="I35" s="91">
        <f t="shared" si="10"/>
        <v>0</v>
      </c>
      <c r="J35" s="129"/>
      <c r="K35" s="9"/>
      <c r="L35" s="1"/>
      <c r="M35" s="1"/>
      <c r="N35" s="1"/>
    </row>
    <row r="36" spans="1:14" ht="19.5" customHeight="1" x14ac:dyDescent="0.2">
      <c r="A36" s="256"/>
      <c r="B36" s="263"/>
      <c r="C36" s="131"/>
      <c r="D36" s="134" t="s">
        <v>23</v>
      </c>
      <c r="E36" s="95">
        <f t="shared" ref="E36:G36" si="12">SUM(E33:E35)</f>
        <v>3548</v>
      </c>
      <c r="F36" s="95">
        <f t="shared" si="12"/>
        <v>3548</v>
      </c>
      <c r="G36" s="95">
        <f t="shared" si="12"/>
        <v>524.9</v>
      </c>
      <c r="H36" s="87">
        <f t="shared" si="11"/>
        <v>-3023.1</v>
      </c>
      <c r="I36" s="91">
        <f t="shared" si="10"/>
        <v>0.14794250281848928</v>
      </c>
      <c r="J36" s="129"/>
      <c r="K36" s="9"/>
      <c r="L36" s="1"/>
      <c r="M36" s="1"/>
      <c r="N36" s="1"/>
    </row>
    <row r="37" spans="1:14" ht="19.5" customHeight="1" x14ac:dyDescent="0.2">
      <c r="A37" s="266" t="s">
        <v>51</v>
      </c>
      <c r="B37" s="266"/>
      <c r="C37" s="266"/>
      <c r="D37" s="131" t="s">
        <v>40</v>
      </c>
      <c r="E37" s="90">
        <f>E33</f>
        <v>3000</v>
      </c>
      <c r="F37" s="90">
        <f t="shared" ref="F37:G37" si="13">F33</f>
        <v>3000</v>
      </c>
      <c r="G37" s="90">
        <f t="shared" si="13"/>
        <v>28.7</v>
      </c>
      <c r="H37" s="86">
        <f t="shared" si="11"/>
        <v>-2971.3</v>
      </c>
      <c r="I37" s="91">
        <f t="shared" si="10"/>
        <v>9.566666666666666E-3</v>
      </c>
      <c r="J37" s="129"/>
      <c r="K37" s="9"/>
      <c r="L37" s="1"/>
      <c r="M37" s="1"/>
      <c r="N37" s="1"/>
    </row>
    <row r="38" spans="1:14" ht="19.5" customHeight="1" x14ac:dyDescent="0.2">
      <c r="A38" s="266"/>
      <c r="B38" s="266"/>
      <c r="C38" s="266"/>
      <c r="D38" s="131" t="s">
        <v>41</v>
      </c>
      <c r="E38" s="75">
        <f t="shared" ref="E38:G38" si="14">E34+E35</f>
        <v>548</v>
      </c>
      <c r="F38" s="75">
        <f t="shared" si="14"/>
        <v>548</v>
      </c>
      <c r="G38" s="75">
        <f t="shared" si="14"/>
        <v>496.2</v>
      </c>
      <c r="H38" s="86">
        <f t="shared" si="11"/>
        <v>-51.800000000000011</v>
      </c>
      <c r="I38" s="91">
        <f t="shared" si="10"/>
        <v>0.90547445255474446</v>
      </c>
      <c r="J38" s="129"/>
      <c r="K38" s="9"/>
      <c r="L38" s="1"/>
      <c r="M38" s="1"/>
      <c r="N38" s="1"/>
    </row>
    <row r="39" spans="1:14" ht="19.5" customHeight="1" x14ac:dyDescent="0.2">
      <c r="A39" s="266"/>
      <c r="B39" s="266"/>
      <c r="C39" s="266"/>
      <c r="D39" s="134" t="s">
        <v>23</v>
      </c>
      <c r="E39" s="95">
        <f t="shared" ref="E39:G39" si="15">SUM(E37:E38)</f>
        <v>3548</v>
      </c>
      <c r="F39" s="95">
        <f t="shared" si="15"/>
        <v>3548</v>
      </c>
      <c r="G39" s="95">
        <f t="shared" si="15"/>
        <v>524.9</v>
      </c>
      <c r="H39" s="87">
        <f t="shared" si="11"/>
        <v>-3023.1</v>
      </c>
      <c r="I39" s="91">
        <f t="shared" si="10"/>
        <v>0.14794250281848928</v>
      </c>
      <c r="J39" s="129"/>
      <c r="K39" s="9"/>
      <c r="L39" s="1"/>
      <c r="M39" s="1"/>
      <c r="N39" s="1"/>
    </row>
    <row r="40" spans="1:14" ht="19.5" customHeight="1" x14ac:dyDescent="0.2">
      <c r="A40" s="267"/>
      <c r="B40" s="269" t="s">
        <v>52</v>
      </c>
      <c r="C40" s="270" t="s">
        <v>22</v>
      </c>
      <c r="D40" s="134" t="s">
        <v>40</v>
      </c>
      <c r="E40" s="96">
        <f t="shared" ref="E40:G40" si="16">E17+E25+E33</f>
        <v>89031.2</v>
      </c>
      <c r="F40" s="96">
        <f t="shared" si="16"/>
        <v>89031.2</v>
      </c>
      <c r="G40" s="96">
        <f t="shared" si="16"/>
        <v>11395.7</v>
      </c>
      <c r="H40" s="87">
        <f t="shared" si="11"/>
        <v>-77635.5</v>
      </c>
      <c r="I40" s="97">
        <f t="shared" si="10"/>
        <v>0.12799670227965029</v>
      </c>
      <c r="J40" s="129"/>
      <c r="K40" s="9"/>
      <c r="L40" s="1"/>
      <c r="M40" s="1"/>
      <c r="N40" s="1"/>
    </row>
    <row r="41" spans="1:14" ht="19.5" customHeight="1" x14ac:dyDescent="0.2">
      <c r="A41" s="267"/>
      <c r="B41" s="269"/>
      <c r="C41" s="270"/>
      <c r="D41" s="134" t="s">
        <v>41</v>
      </c>
      <c r="E41" s="96">
        <f>E18+E19+E26+E27+E34+E35</f>
        <v>1143.0999999999999</v>
      </c>
      <c r="F41" s="96">
        <f t="shared" ref="F41:G41" si="17">F18+F19+F26+F27+F34+F35</f>
        <v>598.09999999999991</v>
      </c>
      <c r="G41" s="96">
        <f t="shared" si="17"/>
        <v>496.2</v>
      </c>
      <c r="H41" s="87">
        <f t="shared" si="11"/>
        <v>-101.89999999999992</v>
      </c>
      <c r="I41" s="97">
        <f t="shared" si="10"/>
        <v>0.8296271526500586</v>
      </c>
      <c r="J41" s="129"/>
      <c r="K41" s="9"/>
      <c r="L41" s="1"/>
      <c r="M41" s="1"/>
      <c r="N41" s="1"/>
    </row>
    <row r="42" spans="1:14" ht="19.5" customHeight="1" x14ac:dyDescent="0.2">
      <c r="A42" s="267"/>
      <c r="B42" s="269"/>
      <c r="C42" s="270"/>
      <c r="D42" s="134" t="s">
        <v>23</v>
      </c>
      <c r="E42" s="96">
        <f t="shared" ref="E42:G42" si="18">SUM(E40:E41)</f>
        <v>90174.3</v>
      </c>
      <c r="F42" s="96">
        <f t="shared" si="18"/>
        <v>89629.3</v>
      </c>
      <c r="G42" s="96">
        <f t="shared" si="18"/>
        <v>11891.900000000001</v>
      </c>
      <c r="H42" s="87">
        <f t="shared" si="11"/>
        <v>-77737.399999999994</v>
      </c>
      <c r="I42" s="97">
        <f t="shared" si="10"/>
        <v>0.13267871109112758</v>
      </c>
      <c r="J42" s="129"/>
      <c r="K42" s="9"/>
      <c r="L42" s="1"/>
      <c r="M42" s="1"/>
      <c r="N42" s="1"/>
    </row>
    <row r="43" spans="1:14" ht="19.5" customHeight="1" x14ac:dyDescent="0.2">
      <c r="A43" s="70"/>
      <c r="B43" s="71" t="s">
        <v>53</v>
      </c>
      <c r="C43" s="71"/>
      <c r="D43" s="71"/>
      <c r="E43" s="72"/>
      <c r="F43" s="84"/>
      <c r="G43" s="84"/>
      <c r="H43" s="86"/>
      <c r="I43" s="86"/>
      <c r="J43" s="129"/>
      <c r="K43" s="9"/>
      <c r="L43" s="1"/>
      <c r="M43" s="1"/>
      <c r="N43" s="1"/>
    </row>
    <row r="44" spans="1:14" ht="19.5" customHeight="1" x14ac:dyDescent="0.2">
      <c r="A44" s="223"/>
      <c r="B44" s="271" t="s">
        <v>54</v>
      </c>
      <c r="C44" s="271" t="s">
        <v>22</v>
      </c>
      <c r="D44" s="134" t="s">
        <v>40</v>
      </c>
      <c r="E44" s="98">
        <f t="shared" ref="E44:G45" si="19">E17+E25+E33</f>
        <v>89031.2</v>
      </c>
      <c r="F44" s="98">
        <f t="shared" si="19"/>
        <v>89031.2</v>
      </c>
      <c r="G44" s="98">
        <f t="shared" si="19"/>
        <v>11395.7</v>
      </c>
      <c r="H44" s="87">
        <f t="shared" si="11"/>
        <v>-77635.5</v>
      </c>
      <c r="I44" s="97">
        <f t="shared" si="10"/>
        <v>0.12799670227965029</v>
      </c>
      <c r="J44" s="129"/>
      <c r="K44" s="9"/>
      <c r="L44" s="1"/>
      <c r="M44" s="1"/>
      <c r="N44" s="1"/>
    </row>
    <row r="45" spans="1:14" ht="19.5" customHeight="1" x14ac:dyDescent="0.2">
      <c r="A45" s="223"/>
      <c r="B45" s="271"/>
      <c r="C45" s="271"/>
      <c r="D45" s="134" t="s">
        <v>41</v>
      </c>
      <c r="E45" s="98">
        <f t="shared" si="19"/>
        <v>1041.2</v>
      </c>
      <c r="F45" s="98">
        <f t="shared" si="19"/>
        <v>496.2</v>
      </c>
      <c r="G45" s="98">
        <f t="shared" si="19"/>
        <v>496.2</v>
      </c>
      <c r="H45" s="87">
        <f t="shared" si="11"/>
        <v>0</v>
      </c>
      <c r="I45" s="97">
        <f t="shared" si="10"/>
        <v>1</v>
      </c>
      <c r="J45" s="129"/>
      <c r="K45" s="9"/>
      <c r="L45" s="1"/>
      <c r="M45" s="1"/>
      <c r="N45" s="1"/>
    </row>
    <row r="46" spans="1:14" ht="19.5" customHeight="1" x14ac:dyDescent="0.2">
      <c r="A46" s="223"/>
      <c r="B46" s="271"/>
      <c r="C46" s="271"/>
      <c r="D46" s="134" t="s">
        <v>23</v>
      </c>
      <c r="E46" s="98">
        <f t="shared" ref="E46:G46" si="20">SUM(E44:E45)</f>
        <v>90072.4</v>
      </c>
      <c r="F46" s="98">
        <f t="shared" si="20"/>
        <v>89527.4</v>
      </c>
      <c r="G46" s="98">
        <f t="shared" si="20"/>
        <v>11891.900000000001</v>
      </c>
      <c r="H46" s="87">
        <f t="shared" si="11"/>
        <v>-77635.5</v>
      </c>
      <c r="I46" s="97">
        <f t="shared" si="10"/>
        <v>0.13282972587163261</v>
      </c>
      <c r="J46" s="129"/>
      <c r="K46" s="9"/>
      <c r="L46" s="1"/>
      <c r="M46" s="1"/>
      <c r="N46" s="1"/>
    </row>
    <row r="47" spans="1:14" ht="19.5" customHeight="1" x14ac:dyDescent="0.2">
      <c r="A47" s="223"/>
      <c r="B47" s="271" t="s">
        <v>55</v>
      </c>
      <c r="C47" s="271" t="s">
        <v>22</v>
      </c>
      <c r="D47" s="134" t="s">
        <v>41</v>
      </c>
      <c r="E47" s="99">
        <f>E19+E27+E35</f>
        <v>101.9</v>
      </c>
      <c r="F47" s="99">
        <f t="shared" ref="F47:G47" si="21">F19+F27+F35</f>
        <v>101.9</v>
      </c>
      <c r="G47" s="99">
        <f t="shared" si="21"/>
        <v>0</v>
      </c>
      <c r="H47" s="87">
        <f t="shared" si="11"/>
        <v>-101.9</v>
      </c>
      <c r="I47" s="97">
        <f t="shared" si="10"/>
        <v>0</v>
      </c>
      <c r="J47" s="129"/>
      <c r="K47" s="9"/>
      <c r="L47" s="1"/>
      <c r="M47" s="1"/>
      <c r="N47" s="1"/>
    </row>
    <row r="48" spans="1:14" ht="19.5" customHeight="1" x14ac:dyDescent="0.2">
      <c r="A48" s="223"/>
      <c r="B48" s="271"/>
      <c r="C48" s="271"/>
      <c r="D48" s="134" t="s">
        <v>23</v>
      </c>
      <c r="E48" s="99">
        <f t="shared" ref="E48:G48" si="22">E47</f>
        <v>101.9</v>
      </c>
      <c r="F48" s="99">
        <f t="shared" si="22"/>
        <v>101.9</v>
      </c>
      <c r="G48" s="99">
        <f t="shared" si="22"/>
        <v>0</v>
      </c>
      <c r="H48" s="87">
        <f t="shared" si="11"/>
        <v>-101.9</v>
      </c>
      <c r="I48" s="97">
        <f t="shared" si="10"/>
        <v>0</v>
      </c>
      <c r="J48" s="129"/>
      <c r="K48" s="9"/>
      <c r="L48" s="1"/>
      <c r="M48" s="1"/>
      <c r="N48" s="1"/>
    </row>
    <row r="49" spans="1:14" ht="12" customHeight="1" x14ac:dyDescent="0.2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9"/>
      <c r="L49" s="1"/>
      <c r="M49" s="1"/>
      <c r="N49" s="1"/>
    </row>
    <row r="50" spans="1:14" ht="12" customHeight="1" x14ac:dyDescent="0.2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9"/>
      <c r="L50" s="1"/>
      <c r="M50" s="1"/>
      <c r="N50" s="1"/>
    </row>
    <row r="51" spans="1:14" ht="12" customHeight="1" x14ac:dyDescent="0.2">
      <c r="A51" s="14"/>
      <c r="B51" s="15"/>
      <c r="C51" s="16"/>
      <c r="D51" s="17"/>
      <c r="E51" s="18"/>
      <c r="F51" s="18"/>
      <c r="G51" s="18"/>
      <c r="H51" s="18"/>
      <c r="I51" s="19"/>
      <c r="J51" s="20"/>
      <c r="K51" s="13"/>
      <c r="L51" s="1"/>
      <c r="M51" s="1"/>
      <c r="N51" s="1"/>
    </row>
    <row r="52" spans="1:14" ht="45" customHeight="1" x14ac:dyDescent="0.25">
      <c r="A52" s="249" t="s">
        <v>5</v>
      </c>
      <c r="B52" s="249"/>
      <c r="C52" s="250" t="s">
        <v>25</v>
      </c>
      <c r="D52" s="250"/>
      <c r="E52" s="21"/>
      <c r="F52" s="18"/>
      <c r="G52" s="240" t="s">
        <v>26</v>
      </c>
      <c r="H52" s="240"/>
      <c r="I52" s="22"/>
      <c r="J52" s="23" t="s">
        <v>79</v>
      </c>
      <c r="K52" s="13"/>
      <c r="L52" s="1"/>
      <c r="M52" s="1"/>
      <c r="N52" s="1"/>
    </row>
    <row r="53" spans="1:14" ht="24.75" customHeight="1" x14ac:dyDescent="0.2">
      <c r="A53" s="24"/>
      <c r="B53" s="135" t="s">
        <v>6</v>
      </c>
      <c r="C53" s="253" t="s">
        <v>28</v>
      </c>
      <c r="D53" s="253"/>
      <c r="E53" s="136" t="s">
        <v>29</v>
      </c>
      <c r="F53" s="136"/>
      <c r="G53" s="254" t="s">
        <v>30</v>
      </c>
      <c r="H53" s="254"/>
      <c r="I53" s="27" t="s">
        <v>29</v>
      </c>
      <c r="J53" s="28" t="s">
        <v>31</v>
      </c>
      <c r="K53" s="13"/>
      <c r="L53" s="1"/>
      <c r="M53" s="1"/>
      <c r="N53" s="1"/>
    </row>
    <row r="54" spans="1:14" ht="15.75" customHeight="1" x14ac:dyDescent="0.2">
      <c r="A54" s="29"/>
      <c r="B54" s="135"/>
      <c r="C54" s="135"/>
      <c r="D54" s="135"/>
      <c r="E54" s="136"/>
      <c r="F54" s="136"/>
      <c r="G54" s="136"/>
      <c r="H54" s="136"/>
      <c r="I54" s="30"/>
      <c r="J54" s="28"/>
      <c r="K54" s="13"/>
      <c r="L54" s="1"/>
      <c r="M54" s="1"/>
      <c r="N54" s="1"/>
    </row>
    <row r="55" spans="1:14" ht="29.25" customHeight="1" x14ac:dyDescent="0.25">
      <c r="A55" s="249" t="s">
        <v>24</v>
      </c>
      <c r="B55" s="249"/>
      <c r="C55" s="250" t="s">
        <v>32</v>
      </c>
      <c r="D55" s="250"/>
      <c r="E55" s="31"/>
      <c r="F55" s="32"/>
      <c r="G55" s="240" t="s">
        <v>33</v>
      </c>
      <c r="H55" s="240"/>
      <c r="I55" s="33"/>
      <c r="J55" s="23" t="s">
        <v>34</v>
      </c>
      <c r="K55" s="13"/>
      <c r="L55" s="1"/>
      <c r="M55" s="1"/>
      <c r="N55" s="1"/>
    </row>
    <row r="56" spans="1:14" ht="21.75" customHeight="1" x14ac:dyDescent="0.2">
      <c r="A56" s="255" t="s">
        <v>35</v>
      </c>
      <c r="B56" s="255"/>
      <c r="C56" s="253" t="s">
        <v>28</v>
      </c>
      <c r="D56" s="253"/>
      <c r="E56" s="136" t="s">
        <v>29</v>
      </c>
      <c r="F56" s="136"/>
      <c r="G56" s="254" t="s">
        <v>30</v>
      </c>
      <c r="H56" s="254"/>
      <c r="I56" s="27" t="s">
        <v>29</v>
      </c>
      <c r="J56" s="28" t="s">
        <v>31</v>
      </c>
      <c r="K56" s="13"/>
      <c r="L56" s="1"/>
      <c r="M56" s="1"/>
      <c r="N56" s="1"/>
    </row>
    <row r="57" spans="1:14" ht="12.75" customHeight="1" x14ac:dyDescent="0.2">
      <c r="A57" s="14"/>
      <c r="B57" s="15"/>
      <c r="C57" s="16"/>
      <c r="D57" s="34"/>
      <c r="E57" s="18"/>
      <c r="F57" s="18"/>
      <c r="G57" s="18"/>
      <c r="H57" s="18"/>
      <c r="I57" s="19"/>
      <c r="J57" s="20"/>
      <c r="K57" s="13"/>
      <c r="L57" s="1"/>
      <c r="M57" s="1"/>
      <c r="N57" s="1"/>
    </row>
    <row r="58" spans="1:14" ht="12.75" customHeight="1" x14ac:dyDescent="0.2">
      <c r="A58" s="251"/>
      <c r="B58" s="35" t="s">
        <v>36</v>
      </c>
      <c r="C58" s="252" t="s">
        <v>88</v>
      </c>
      <c r="D58" s="252"/>
      <c r="E58" s="18"/>
      <c r="F58" s="18"/>
      <c r="G58" s="18"/>
      <c r="H58" s="18"/>
      <c r="I58" s="19"/>
      <c r="J58" s="20"/>
      <c r="K58" s="13"/>
      <c r="L58" s="1"/>
      <c r="M58" s="1"/>
      <c r="N58" s="1"/>
    </row>
    <row r="59" spans="1:14" ht="13.5" customHeight="1" x14ac:dyDescent="0.2">
      <c r="A59" s="251"/>
      <c r="B59" s="15"/>
      <c r="C59" s="16"/>
      <c r="D59" s="34"/>
      <c r="E59" s="18"/>
      <c r="F59" s="18"/>
      <c r="G59" s="18"/>
      <c r="H59" s="18"/>
      <c r="I59" s="19"/>
      <c r="J59" s="20"/>
      <c r="K59" s="13"/>
      <c r="L59" s="1"/>
      <c r="M59" s="1"/>
      <c r="N59" s="1"/>
    </row>
    <row r="60" spans="1:14" ht="24.75" customHeight="1" x14ac:dyDescent="0.2">
      <c r="A60" s="14"/>
      <c r="B60" s="15"/>
      <c r="C60" s="16"/>
      <c r="D60" s="17"/>
      <c r="E60" s="18"/>
      <c r="F60" s="18"/>
      <c r="G60" s="18"/>
      <c r="H60" s="18"/>
      <c r="I60" s="19"/>
      <c r="J60" s="20"/>
      <c r="K60" s="13"/>
      <c r="L60" s="1"/>
      <c r="M60" s="1"/>
      <c r="N60" s="1"/>
    </row>
    <row r="61" spans="1:14" ht="24.75" customHeight="1" x14ac:dyDescent="0.2">
      <c r="A61" s="14"/>
      <c r="B61" s="15"/>
      <c r="C61" s="16"/>
      <c r="D61" s="34"/>
      <c r="E61" s="18"/>
      <c r="F61" s="18"/>
      <c r="G61" s="18"/>
      <c r="H61" s="18"/>
      <c r="I61" s="19"/>
      <c r="J61" s="20"/>
      <c r="K61" s="13"/>
      <c r="L61" s="1"/>
      <c r="M61" s="1"/>
      <c r="N61" s="1"/>
    </row>
    <row r="62" spans="1:14" ht="24.75" customHeight="1" x14ac:dyDescent="0.2">
      <c r="A62" s="14"/>
      <c r="B62" s="15"/>
      <c r="C62" s="16"/>
      <c r="D62" s="34"/>
      <c r="E62" s="18"/>
      <c r="F62" s="18"/>
      <c r="G62" s="18"/>
      <c r="H62" s="18"/>
      <c r="I62" s="19"/>
      <c r="J62" s="20"/>
      <c r="K62" s="13"/>
      <c r="L62" s="1"/>
      <c r="M62" s="1"/>
      <c r="N62" s="1"/>
    </row>
    <row r="63" spans="1:14" ht="24.75" customHeight="1" x14ac:dyDescent="0.2">
      <c r="A63" s="14"/>
      <c r="B63" s="15"/>
      <c r="C63" s="16"/>
      <c r="D63" s="34"/>
      <c r="E63" s="18"/>
      <c r="F63" s="18"/>
      <c r="G63" s="18"/>
      <c r="H63" s="18"/>
      <c r="I63" s="19"/>
      <c r="J63" s="20"/>
      <c r="K63" s="13"/>
      <c r="L63" s="1"/>
      <c r="M63" s="1"/>
      <c r="N63" s="1"/>
    </row>
    <row r="64" spans="1:14" ht="24.75" customHeight="1" x14ac:dyDescent="0.2">
      <c r="A64" s="14"/>
      <c r="B64" s="15"/>
      <c r="C64" s="16"/>
      <c r="D64" s="17"/>
      <c r="E64" s="36"/>
      <c r="F64" s="36"/>
      <c r="G64" s="36"/>
      <c r="H64" s="36"/>
      <c r="I64" s="19"/>
      <c r="J64" s="20"/>
      <c r="K64" s="13"/>
      <c r="L64" s="1"/>
      <c r="M64" s="1"/>
      <c r="N64" s="1"/>
    </row>
    <row r="65" spans="1:14" ht="28.5" customHeight="1" x14ac:dyDescent="0.2">
      <c r="A65" s="14"/>
      <c r="B65" s="15"/>
      <c r="C65" s="16"/>
      <c r="D65" s="34"/>
      <c r="E65" s="36"/>
      <c r="F65" s="36"/>
      <c r="G65" s="36"/>
      <c r="H65" s="36"/>
      <c r="I65" s="19"/>
      <c r="J65" s="20"/>
      <c r="K65" s="13"/>
      <c r="L65" s="1"/>
      <c r="M65" s="1"/>
      <c r="N65" s="1"/>
    </row>
    <row r="66" spans="1:14" ht="24.75" customHeight="1" x14ac:dyDescent="0.2">
      <c r="A66" s="14"/>
      <c r="B66" s="15"/>
      <c r="C66" s="16"/>
      <c r="D66" s="17"/>
      <c r="E66" s="18"/>
      <c r="F66" s="18"/>
      <c r="G66" s="18"/>
      <c r="H66" s="18"/>
      <c r="I66" s="19"/>
      <c r="J66" s="20"/>
      <c r="K66" s="13"/>
      <c r="L66" s="1"/>
      <c r="M66" s="1"/>
      <c r="N66" s="1"/>
    </row>
    <row r="67" spans="1:14" ht="24.75" customHeight="1" x14ac:dyDescent="0.2">
      <c r="A67" s="14"/>
      <c r="B67" s="15"/>
      <c r="C67" s="16"/>
      <c r="D67" s="34"/>
      <c r="E67" s="18"/>
      <c r="F67" s="18"/>
      <c r="G67" s="18"/>
      <c r="H67" s="18"/>
      <c r="I67" s="19"/>
      <c r="J67" s="20"/>
      <c r="K67" s="13"/>
      <c r="L67" s="1"/>
      <c r="M67" s="1"/>
      <c r="N67" s="1"/>
    </row>
    <row r="68" spans="1:14" ht="24.75" customHeight="1" x14ac:dyDescent="0.2">
      <c r="A68" s="14"/>
      <c r="B68" s="15"/>
      <c r="C68" s="16"/>
      <c r="D68" s="34"/>
      <c r="E68" s="18"/>
      <c r="F68" s="18"/>
      <c r="G68" s="18"/>
      <c r="H68" s="18"/>
      <c r="I68" s="19"/>
      <c r="J68" s="20"/>
      <c r="K68" s="13"/>
      <c r="L68" s="1"/>
      <c r="M68" s="1"/>
      <c r="N68" s="1"/>
    </row>
    <row r="69" spans="1:14" ht="24.75" customHeight="1" x14ac:dyDescent="0.2">
      <c r="A69" s="14"/>
      <c r="B69" s="15"/>
      <c r="C69" s="16"/>
      <c r="D69" s="34"/>
      <c r="E69" s="18"/>
      <c r="F69" s="18"/>
      <c r="G69" s="18"/>
      <c r="H69" s="18"/>
      <c r="I69" s="19"/>
      <c r="J69" s="20"/>
      <c r="K69" s="13"/>
      <c r="L69" s="1"/>
      <c r="M69" s="1"/>
      <c r="N69" s="1"/>
    </row>
    <row r="70" spans="1:14" ht="24.75" customHeight="1" x14ac:dyDescent="0.2">
      <c r="A70" s="14"/>
      <c r="B70" s="15"/>
      <c r="C70" s="16"/>
      <c r="D70" s="17"/>
      <c r="E70" s="18"/>
      <c r="F70" s="18"/>
      <c r="G70" s="18"/>
      <c r="H70" s="18"/>
      <c r="I70" s="19"/>
      <c r="J70" s="20"/>
      <c r="K70" s="13"/>
      <c r="L70" s="1"/>
      <c r="M70" s="1"/>
      <c r="N70" s="1"/>
    </row>
    <row r="71" spans="1:14" ht="24.75" customHeight="1" x14ac:dyDescent="0.2">
      <c r="A71" s="14"/>
      <c r="B71" s="15"/>
      <c r="C71" s="16"/>
      <c r="D71" s="34"/>
      <c r="E71" s="18"/>
      <c r="F71" s="18"/>
      <c r="G71" s="18"/>
      <c r="H71" s="18"/>
      <c r="I71" s="19"/>
      <c r="J71" s="20"/>
      <c r="K71" s="13"/>
      <c r="L71" s="1"/>
      <c r="M71" s="1"/>
      <c r="N71" s="1"/>
    </row>
    <row r="72" spans="1:14" ht="34.5" customHeight="1" x14ac:dyDescent="0.2">
      <c r="A72" s="37"/>
      <c r="B72" s="38"/>
      <c r="C72" s="38"/>
      <c r="D72" s="39"/>
      <c r="E72" s="19"/>
      <c r="F72" s="19"/>
      <c r="G72" s="19"/>
      <c r="H72" s="19"/>
      <c r="I72" s="19"/>
      <c r="J72" s="20"/>
      <c r="K72" s="13"/>
      <c r="L72" s="1"/>
      <c r="M72" s="1"/>
      <c r="N72" s="1"/>
    </row>
    <row r="73" spans="1:14" ht="29.25" customHeight="1" x14ac:dyDescent="0.2">
      <c r="A73" s="40"/>
      <c r="B73" s="41"/>
      <c r="C73" s="41"/>
      <c r="D73" s="40"/>
      <c r="E73" s="19"/>
      <c r="F73" s="19"/>
      <c r="G73" s="19"/>
      <c r="H73" s="19"/>
      <c r="I73" s="19"/>
      <c r="J73" s="20"/>
      <c r="K73" s="13"/>
      <c r="L73" s="1"/>
      <c r="M73" s="1"/>
      <c r="N73" s="1"/>
    </row>
    <row r="74" spans="1:14" ht="16.5" customHeight="1" x14ac:dyDescent="0.2">
      <c r="A74" s="40"/>
      <c r="B74" s="42"/>
      <c r="C74" s="42"/>
      <c r="D74" s="40"/>
      <c r="E74" s="43"/>
      <c r="F74" s="43"/>
      <c r="G74" s="43"/>
      <c r="H74" s="43"/>
      <c r="I74" s="19"/>
      <c r="J74" s="20"/>
      <c r="K74" s="13"/>
      <c r="L74" s="1"/>
      <c r="M74" s="1"/>
      <c r="N74" s="1"/>
    </row>
    <row r="75" spans="1:14" ht="23.25" customHeight="1" x14ac:dyDescent="0.2">
      <c r="A75" s="40"/>
      <c r="B75" s="40"/>
      <c r="C75" s="40"/>
      <c r="D75" s="39"/>
      <c r="E75" s="44"/>
      <c r="F75" s="44"/>
      <c r="G75" s="44"/>
      <c r="H75" s="44"/>
      <c r="I75" s="19"/>
      <c r="J75" s="20"/>
      <c r="K75" s="13"/>
      <c r="L75" s="1"/>
      <c r="M75" s="1"/>
      <c r="N75" s="1"/>
    </row>
    <row r="76" spans="1:14" ht="23.25" customHeight="1" x14ac:dyDescent="0.2">
      <c r="A76" s="40"/>
      <c r="B76" s="40"/>
      <c r="C76" s="40"/>
      <c r="D76" s="34"/>
      <c r="E76" s="44"/>
      <c r="F76" s="44"/>
      <c r="G76" s="44"/>
      <c r="H76" s="44"/>
      <c r="I76" s="19"/>
      <c r="J76" s="20"/>
      <c r="K76" s="13"/>
      <c r="L76" s="1"/>
      <c r="M76" s="1"/>
      <c r="N76" s="1"/>
    </row>
    <row r="77" spans="1:14" ht="23.25" customHeight="1" x14ac:dyDescent="0.2">
      <c r="A77" s="45"/>
      <c r="B77" s="46"/>
      <c r="C77" s="46"/>
      <c r="D77" s="45"/>
      <c r="E77" s="47"/>
      <c r="F77" s="47"/>
      <c r="G77" s="47"/>
      <c r="H77" s="47"/>
      <c r="I77" s="47"/>
      <c r="J77" s="48"/>
      <c r="K77" s="13"/>
      <c r="L77" s="1"/>
      <c r="M77" s="1"/>
      <c r="N77" s="1"/>
    </row>
    <row r="78" spans="1:14" ht="23.25" customHeight="1" x14ac:dyDescent="0.2">
      <c r="A78" s="45"/>
      <c r="B78" s="46"/>
      <c r="C78" s="46"/>
      <c r="D78" s="45"/>
      <c r="E78" s="47"/>
      <c r="F78" s="47"/>
      <c r="G78" s="47"/>
      <c r="H78" s="47"/>
      <c r="I78" s="47"/>
      <c r="J78" s="48"/>
      <c r="K78" s="13"/>
      <c r="L78" s="1"/>
      <c r="M78" s="1"/>
      <c r="N78" s="1"/>
    </row>
    <row r="79" spans="1:14" ht="23.25" customHeight="1" x14ac:dyDescent="0.2">
      <c r="A79" s="45"/>
      <c r="B79" s="46"/>
      <c r="C79" s="46"/>
      <c r="D79" s="45"/>
      <c r="E79" s="47"/>
      <c r="F79" s="47"/>
      <c r="G79" s="47"/>
      <c r="H79" s="47"/>
      <c r="I79" s="47"/>
      <c r="J79" s="48"/>
      <c r="K79" s="13"/>
      <c r="L79" s="1"/>
      <c r="M79" s="1"/>
      <c r="N79" s="1"/>
    </row>
    <row r="80" spans="1:14" ht="23.25" customHeight="1" x14ac:dyDescent="0.2">
      <c r="A80" s="45"/>
      <c r="B80" s="46"/>
      <c r="C80" s="46"/>
      <c r="D80" s="45"/>
      <c r="E80" s="47"/>
      <c r="F80" s="47"/>
      <c r="G80" s="47"/>
      <c r="H80" s="47"/>
      <c r="I80" s="47"/>
      <c r="J80" s="48"/>
      <c r="K80" s="13"/>
      <c r="L80" s="1"/>
      <c r="M80" s="1"/>
      <c r="N80" s="1"/>
    </row>
    <row r="81" spans="1:14" x14ac:dyDescent="0.2">
      <c r="A81" s="49"/>
      <c r="B81" s="49"/>
      <c r="C81" s="49"/>
      <c r="D81" s="49"/>
      <c r="E81" s="50"/>
      <c r="F81" s="50"/>
      <c r="G81" s="50"/>
      <c r="H81" s="50"/>
      <c r="I81" s="50"/>
      <c r="J81" s="51"/>
      <c r="K81" s="51"/>
      <c r="L81" s="1"/>
      <c r="M81" s="1"/>
      <c r="N81" s="1"/>
    </row>
    <row r="82" spans="1:14" x14ac:dyDescent="0.2">
      <c r="A82" s="49"/>
      <c r="B82" s="49"/>
      <c r="C82" s="49"/>
      <c r="D82" s="49"/>
      <c r="E82" s="50"/>
      <c r="F82" s="50"/>
      <c r="G82" s="50"/>
      <c r="H82" s="50"/>
      <c r="I82" s="50"/>
      <c r="J82" s="51"/>
      <c r="K82" s="51"/>
      <c r="L82" s="1"/>
      <c r="M82" s="1"/>
      <c r="N82" s="1"/>
    </row>
    <row r="83" spans="1:14" ht="16.5" customHeight="1" x14ac:dyDescent="0.2">
      <c r="A83" s="52"/>
      <c r="B83" s="49"/>
      <c r="C83" s="49"/>
      <c r="D83" s="49"/>
      <c r="E83" s="50"/>
      <c r="F83" s="50"/>
      <c r="G83" s="50"/>
      <c r="H83" s="50"/>
      <c r="I83" s="50"/>
      <c r="J83" s="51"/>
      <c r="K83" s="51"/>
      <c r="L83" s="1"/>
      <c r="M83" s="1"/>
      <c r="N83" s="1"/>
    </row>
    <row r="84" spans="1:14" ht="22.5" customHeight="1" x14ac:dyDescent="0.25">
      <c r="A84" s="53"/>
      <c r="B84" s="53"/>
      <c r="C84" s="54"/>
      <c r="D84" s="55"/>
      <c r="E84" s="55"/>
      <c r="F84" s="55"/>
      <c r="G84" s="55"/>
      <c r="H84" s="55"/>
      <c r="I84" s="56"/>
      <c r="J84" s="56"/>
      <c r="K84" s="1"/>
      <c r="L84" s="1"/>
      <c r="M84" s="1"/>
      <c r="N84" s="1"/>
    </row>
    <row r="85" spans="1:14" x14ac:dyDescent="0.2">
      <c r="A85" s="57"/>
      <c r="B85" s="57"/>
      <c r="C85" s="58"/>
      <c r="D85" s="59"/>
      <c r="E85" s="59"/>
      <c r="F85" s="59"/>
      <c r="G85" s="59"/>
      <c r="H85" s="59"/>
      <c r="I85" s="59"/>
      <c r="J85" s="60"/>
      <c r="K85" s="1"/>
      <c r="L85" s="1"/>
      <c r="M85" s="1"/>
      <c r="N85" s="1"/>
    </row>
    <row r="86" spans="1:14" ht="20.25" customHeight="1" x14ac:dyDescent="0.2">
      <c r="A86" s="61"/>
      <c r="B86" s="61"/>
      <c r="C86" s="61"/>
      <c r="D86" s="56"/>
      <c r="E86" s="56"/>
      <c r="F86" s="56"/>
      <c r="G86" s="56"/>
      <c r="H86" s="56"/>
      <c r="I86" s="56"/>
      <c r="J86" s="62"/>
      <c r="K86" s="1"/>
      <c r="L86" s="1"/>
      <c r="M86" s="1"/>
      <c r="N86" s="1"/>
    </row>
    <row r="87" spans="1:14" ht="15.75" x14ac:dyDescent="0.2">
      <c r="A87" s="63"/>
      <c r="B87" s="63"/>
      <c r="C87" s="64"/>
      <c r="D87" s="56"/>
      <c r="E87" s="56"/>
      <c r="F87" s="56"/>
      <c r="G87" s="56"/>
      <c r="H87" s="56"/>
      <c r="I87" s="56"/>
      <c r="J87" s="62"/>
      <c r="K87" s="1"/>
      <c r="L87" s="1"/>
      <c r="M87" s="1"/>
      <c r="N87" s="1"/>
    </row>
    <row r="88" spans="1:14" ht="15.75" x14ac:dyDescent="0.2">
      <c r="A88" s="57"/>
      <c r="B88" s="57"/>
      <c r="C88" s="58"/>
      <c r="D88" s="59"/>
      <c r="E88" s="59"/>
      <c r="F88" s="59"/>
      <c r="G88" s="59"/>
      <c r="H88" s="59"/>
      <c r="I88" s="56"/>
      <c r="J88" s="62"/>
      <c r="K88" s="1"/>
      <c r="L88" s="1"/>
      <c r="M88" s="1"/>
      <c r="N88" s="1"/>
    </row>
    <row r="89" spans="1:14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</sheetData>
  <mergeCells count="59">
    <mergeCell ref="A58:A59"/>
    <mergeCell ref="C58:D58"/>
    <mergeCell ref="C53:D53"/>
    <mergeCell ref="G53:H53"/>
    <mergeCell ref="A55:B55"/>
    <mergeCell ref="C55:D55"/>
    <mergeCell ref="G55:H55"/>
    <mergeCell ref="A56:B56"/>
    <mergeCell ref="C56:D56"/>
    <mergeCell ref="G56:H56"/>
    <mergeCell ref="G52:H52"/>
    <mergeCell ref="A37:C39"/>
    <mergeCell ref="A40:A42"/>
    <mergeCell ref="B40:B42"/>
    <mergeCell ref="C40:C42"/>
    <mergeCell ref="A44:A46"/>
    <mergeCell ref="B44:B46"/>
    <mergeCell ref="C44:C46"/>
    <mergeCell ref="A47:A48"/>
    <mergeCell ref="B47:B48"/>
    <mergeCell ref="C47:C48"/>
    <mergeCell ref="A52:B52"/>
    <mergeCell ref="C52:D52"/>
    <mergeCell ref="A29:C31"/>
    <mergeCell ref="A32:J32"/>
    <mergeCell ref="A33:A36"/>
    <mergeCell ref="B33:B36"/>
    <mergeCell ref="C33:C34"/>
    <mergeCell ref="J33:J34"/>
    <mergeCell ref="A21:C23"/>
    <mergeCell ref="A24:J24"/>
    <mergeCell ref="A25:A28"/>
    <mergeCell ref="B25:B28"/>
    <mergeCell ref="C25:C26"/>
    <mergeCell ref="J25:J26"/>
    <mergeCell ref="A15:J15"/>
    <mergeCell ref="A16:J16"/>
    <mergeCell ref="A17:A20"/>
    <mergeCell ref="B17:B20"/>
    <mergeCell ref="C17:C18"/>
    <mergeCell ref="J17:J18"/>
    <mergeCell ref="A8:J8"/>
    <mergeCell ref="A9:J9"/>
    <mergeCell ref="A10:J10"/>
    <mergeCell ref="A12:A13"/>
    <mergeCell ref="B12:B13"/>
    <mergeCell ref="C12:C13"/>
    <mergeCell ref="D12:D13"/>
    <mergeCell ref="E12:E13"/>
    <mergeCell ref="F12:F13"/>
    <mergeCell ref="G12:G13"/>
    <mergeCell ref="H12:I12"/>
    <mergeCell ref="J12:J13"/>
    <mergeCell ref="A7:J7"/>
    <mergeCell ref="I1:J1"/>
    <mergeCell ref="I2:J2"/>
    <mergeCell ref="A3:J3"/>
    <mergeCell ref="A4:J4"/>
    <mergeCell ref="A5:J5"/>
  </mergeCells>
  <printOptions horizontalCentered="1"/>
  <pageMargins left="0.39370078740157483" right="0.19685039370078741" top="0.78740157480314965" bottom="0.59055118110236227" header="0.51181102362204722" footer="0.31496062992125984"/>
  <pageSetup paperSize="9" scale="78" orientation="landscape" r:id="rId1"/>
  <headerFooter alignWithMargins="0">
    <oddHeader>&amp;C&amp;"Times New Roman,обычный"&amp;8&amp;P/&amp;N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N222"/>
  <sheetViews>
    <sheetView topLeftCell="A7" zoomScale="110" zoomScaleNormal="110" workbookViewId="0">
      <selection activeCell="G20" sqref="G20"/>
    </sheetView>
  </sheetViews>
  <sheetFormatPr defaultRowHeight="12.75" x14ac:dyDescent="0.2"/>
  <cols>
    <col min="1" max="1" width="4.85546875" style="3" customWidth="1"/>
    <col min="2" max="2" width="29.85546875" style="3" customWidth="1"/>
    <col min="3" max="3" width="19.140625" style="3" customWidth="1"/>
    <col min="4" max="4" width="16.7109375" style="3" customWidth="1"/>
    <col min="5" max="5" width="15.5703125" style="3" customWidth="1"/>
    <col min="6" max="6" width="17.42578125" style="3" customWidth="1"/>
    <col min="7" max="7" width="16.7109375" style="3" customWidth="1"/>
    <col min="8" max="8" width="15.5703125" style="3" customWidth="1"/>
    <col min="9" max="9" width="13.7109375" style="3" customWidth="1"/>
    <col min="10" max="10" width="27.85546875" style="3" customWidth="1"/>
    <col min="11" max="11" width="9.85546875" style="3" customWidth="1"/>
    <col min="12" max="16384" width="9.140625" style="3"/>
  </cols>
  <sheetData>
    <row r="1" spans="1:14" ht="15.75" customHeight="1" x14ac:dyDescent="0.2">
      <c r="A1" s="1"/>
      <c r="B1" s="1"/>
      <c r="C1" s="1"/>
      <c r="D1" s="1"/>
      <c r="E1" s="2"/>
      <c r="F1" s="2"/>
      <c r="G1" s="2"/>
      <c r="H1" s="2"/>
      <c r="I1" s="202" t="s">
        <v>37</v>
      </c>
      <c r="J1" s="202"/>
    </row>
    <row r="2" spans="1:14" ht="15.75" customHeight="1" x14ac:dyDescent="0.2">
      <c r="A2" s="1"/>
      <c r="B2" s="1"/>
      <c r="C2" s="1"/>
      <c r="D2" s="1"/>
      <c r="E2" s="4"/>
      <c r="F2" s="4"/>
      <c r="G2" s="4"/>
      <c r="H2" s="4"/>
      <c r="I2" s="202" t="s">
        <v>0</v>
      </c>
      <c r="J2" s="202"/>
    </row>
    <row r="3" spans="1:14" ht="18" customHeight="1" x14ac:dyDescent="0.2">
      <c r="A3" s="203" t="s">
        <v>1</v>
      </c>
      <c r="B3" s="203"/>
      <c r="C3" s="203"/>
      <c r="D3" s="203"/>
      <c r="E3" s="203"/>
      <c r="F3" s="203"/>
      <c r="G3" s="203"/>
      <c r="H3" s="203"/>
      <c r="I3" s="203"/>
      <c r="J3" s="203"/>
      <c r="K3" s="2"/>
      <c r="L3" s="1"/>
      <c r="M3" s="1"/>
      <c r="N3" s="1"/>
    </row>
    <row r="4" spans="1:14" ht="18" customHeight="1" x14ac:dyDescent="0.2">
      <c r="A4" s="203" t="s">
        <v>2</v>
      </c>
      <c r="B4" s="203"/>
      <c r="C4" s="203"/>
      <c r="D4" s="203"/>
      <c r="E4" s="203"/>
      <c r="F4" s="203"/>
      <c r="G4" s="203"/>
      <c r="H4" s="203"/>
      <c r="I4" s="203"/>
      <c r="J4" s="203"/>
      <c r="K4" s="2"/>
      <c r="L4" s="1"/>
      <c r="M4" s="1"/>
      <c r="N4" s="1"/>
    </row>
    <row r="5" spans="1:14" ht="18" customHeight="1" x14ac:dyDescent="0.2">
      <c r="A5" s="203" t="s">
        <v>78</v>
      </c>
      <c r="B5" s="203"/>
      <c r="C5" s="203"/>
      <c r="D5" s="203"/>
      <c r="E5" s="203"/>
      <c r="F5" s="203"/>
      <c r="G5" s="203"/>
      <c r="H5" s="203"/>
      <c r="I5" s="203"/>
      <c r="J5" s="203"/>
      <c r="K5" s="2"/>
      <c r="L5" s="1"/>
      <c r="M5" s="1"/>
      <c r="N5" s="1"/>
    </row>
    <row r="6" spans="1:14" ht="9" customHeight="1" x14ac:dyDescent="0.2">
      <c r="A6" s="5"/>
      <c r="B6" s="5"/>
      <c r="C6" s="5"/>
      <c r="D6" s="5"/>
      <c r="E6" s="5"/>
      <c r="F6" s="5"/>
      <c r="G6" s="5"/>
      <c r="H6" s="5"/>
      <c r="I6" s="5"/>
      <c r="J6" s="1"/>
      <c r="K6" s="1"/>
      <c r="L6" s="1"/>
      <c r="M6" s="1"/>
      <c r="N6" s="1"/>
    </row>
    <row r="7" spans="1:14" ht="19.5" customHeight="1" x14ac:dyDescent="0.2">
      <c r="A7" s="201" t="s">
        <v>3</v>
      </c>
      <c r="B7" s="201"/>
      <c r="C7" s="201"/>
      <c r="D7" s="201"/>
      <c r="E7" s="201"/>
      <c r="F7" s="201"/>
      <c r="G7" s="201"/>
      <c r="H7" s="201"/>
      <c r="I7" s="201"/>
      <c r="J7" s="201"/>
      <c r="K7" s="1"/>
      <c r="L7" s="1"/>
      <c r="M7" s="1"/>
      <c r="N7" s="1"/>
    </row>
    <row r="8" spans="1:14" ht="9" customHeight="1" x14ac:dyDescent="0.2">
      <c r="A8" s="204" t="s">
        <v>4</v>
      </c>
      <c r="B8" s="204"/>
      <c r="C8" s="204"/>
      <c r="D8" s="204"/>
      <c r="E8" s="204"/>
      <c r="F8" s="204"/>
      <c r="G8" s="204"/>
      <c r="H8" s="204"/>
      <c r="I8" s="204"/>
      <c r="J8" s="204"/>
      <c r="K8" s="1"/>
      <c r="L8" s="1"/>
      <c r="M8" s="1"/>
      <c r="N8" s="1"/>
    </row>
    <row r="9" spans="1:14" ht="19.5" customHeight="1" x14ac:dyDescent="0.2">
      <c r="A9" s="205" t="s">
        <v>5</v>
      </c>
      <c r="B9" s="205"/>
      <c r="C9" s="205"/>
      <c r="D9" s="205"/>
      <c r="E9" s="205"/>
      <c r="F9" s="205"/>
      <c r="G9" s="205"/>
      <c r="H9" s="205"/>
      <c r="I9" s="205"/>
      <c r="J9" s="205"/>
      <c r="K9" s="1"/>
      <c r="L9" s="1"/>
      <c r="M9" s="1"/>
      <c r="N9" s="1"/>
    </row>
    <row r="10" spans="1:14" ht="12" customHeight="1" x14ac:dyDescent="0.2">
      <c r="A10" s="204" t="s">
        <v>6</v>
      </c>
      <c r="B10" s="204"/>
      <c r="C10" s="204"/>
      <c r="D10" s="204"/>
      <c r="E10" s="204"/>
      <c r="F10" s="204"/>
      <c r="G10" s="204"/>
      <c r="H10" s="204"/>
      <c r="I10" s="204"/>
      <c r="J10" s="204"/>
      <c r="K10" s="1"/>
      <c r="L10" s="1"/>
      <c r="M10" s="1"/>
      <c r="N10" s="1"/>
    </row>
    <row r="11" spans="1:14" ht="14.25" customHeight="1" thickBot="1" x14ac:dyDescent="0.25">
      <c r="A11" s="1"/>
      <c r="B11" s="1"/>
      <c r="C11" s="1"/>
      <c r="D11" s="1"/>
      <c r="E11" s="1"/>
      <c r="F11" s="1"/>
      <c r="G11" s="1"/>
      <c r="H11" s="1"/>
      <c r="I11" s="6"/>
      <c r="J11" s="6" t="s">
        <v>7</v>
      </c>
      <c r="K11" s="1"/>
      <c r="L11" s="1"/>
      <c r="M11" s="1"/>
      <c r="N11" s="1"/>
    </row>
    <row r="12" spans="1:14" ht="18" customHeight="1" x14ac:dyDescent="0.2">
      <c r="A12" s="206" t="s">
        <v>8</v>
      </c>
      <c r="B12" s="208" t="s">
        <v>58</v>
      </c>
      <c r="C12" s="210" t="s">
        <v>59</v>
      </c>
      <c r="D12" s="208" t="s">
        <v>11</v>
      </c>
      <c r="E12" s="208" t="s">
        <v>12</v>
      </c>
      <c r="F12" s="210" t="s">
        <v>13</v>
      </c>
      <c r="G12" s="210" t="s">
        <v>14</v>
      </c>
      <c r="H12" s="212" t="s">
        <v>15</v>
      </c>
      <c r="I12" s="213"/>
      <c r="J12" s="214" t="s">
        <v>63</v>
      </c>
      <c r="K12" s="1"/>
      <c r="L12" s="1"/>
      <c r="M12" s="1"/>
      <c r="N12" s="1"/>
    </row>
    <row r="13" spans="1:14" ht="73.5" customHeight="1" x14ac:dyDescent="0.2">
      <c r="A13" s="207"/>
      <c r="B13" s="209"/>
      <c r="C13" s="211"/>
      <c r="D13" s="209"/>
      <c r="E13" s="209"/>
      <c r="F13" s="211"/>
      <c r="G13" s="211"/>
      <c r="H13" s="7" t="s">
        <v>60</v>
      </c>
      <c r="I13" s="125" t="s">
        <v>18</v>
      </c>
      <c r="J13" s="215"/>
      <c r="K13" s="9"/>
      <c r="L13" s="1"/>
      <c r="M13" s="1"/>
      <c r="N13" s="1"/>
    </row>
    <row r="14" spans="1:14" ht="14.25" customHeight="1" x14ac:dyDescent="0.2">
      <c r="A14" s="124">
        <v>1</v>
      </c>
      <c r="B14" s="125">
        <v>2</v>
      </c>
      <c r="C14" s="125">
        <v>3</v>
      </c>
      <c r="D14" s="125">
        <v>4</v>
      </c>
      <c r="E14" s="125">
        <v>5</v>
      </c>
      <c r="F14" s="7">
        <v>6</v>
      </c>
      <c r="G14" s="11">
        <v>7</v>
      </c>
      <c r="H14" s="7">
        <v>8</v>
      </c>
      <c r="I14" s="7">
        <v>9</v>
      </c>
      <c r="J14" s="123">
        <v>10</v>
      </c>
      <c r="K14" s="9"/>
      <c r="L14" s="1"/>
      <c r="M14" s="1"/>
      <c r="N14" s="1"/>
    </row>
    <row r="15" spans="1:14" ht="21" customHeight="1" x14ac:dyDescent="0.2">
      <c r="A15" s="216" t="s">
        <v>19</v>
      </c>
      <c r="B15" s="217"/>
      <c r="C15" s="217"/>
      <c r="D15" s="217"/>
      <c r="E15" s="217"/>
      <c r="F15" s="217"/>
      <c r="G15" s="217"/>
      <c r="H15" s="217"/>
      <c r="I15" s="217"/>
      <c r="J15" s="218"/>
      <c r="K15" s="9"/>
      <c r="L15" s="1"/>
      <c r="M15" s="1"/>
      <c r="N15" s="1"/>
    </row>
    <row r="16" spans="1:14" ht="21" customHeight="1" x14ac:dyDescent="0.2">
      <c r="A16" s="216" t="s">
        <v>20</v>
      </c>
      <c r="B16" s="217"/>
      <c r="C16" s="217"/>
      <c r="D16" s="217"/>
      <c r="E16" s="217"/>
      <c r="F16" s="217"/>
      <c r="G16" s="217"/>
      <c r="H16" s="217"/>
      <c r="I16" s="217"/>
      <c r="J16" s="218"/>
      <c r="K16" s="9"/>
      <c r="L16" s="1"/>
      <c r="M16" s="1"/>
      <c r="N16" s="1"/>
    </row>
    <row r="17" spans="1:14" ht="21" customHeight="1" x14ac:dyDescent="0.2">
      <c r="A17" s="256" t="s">
        <v>38</v>
      </c>
      <c r="B17" s="221" t="s">
        <v>39</v>
      </c>
      <c r="C17" s="223" t="s">
        <v>21</v>
      </c>
      <c r="D17" s="120" t="s">
        <v>40</v>
      </c>
      <c r="E17" s="92">
        <v>12711.3</v>
      </c>
      <c r="F17" s="126">
        <v>12711.3</v>
      </c>
      <c r="G17" s="109">
        <v>12711.3</v>
      </c>
      <c r="H17" s="86">
        <f>G17-F17</f>
        <v>0</v>
      </c>
      <c r="I17" s="91">
        <f>G17/F17*100%</f>
        <v>1</v>
      </c>
      <c r="J17" s="259" t="s">
        <v>81</v>
      </c>
      <c r="K17" s="9"/>
      <c r="L17" s="1"/>
      <c r="M17" s="1"/>
      <c r="N17" s="1"/>
    </row>
    <row r="18" spans="1:14" ht="21" customHeight="1" x14ac:dyDescent="0.2">
      <c r="A18" s="256"/>
      <c r="B18" s="221"/>
      <c r="C18" s="223"/>
      <c r="D18" s="120" t="s">
        <v>41</v>
      </c>
      <c r="E18" s="93">
        <v>11673.1</v>
      </c>
      <c r="F18" s="109">
        <v>11673.1</v>
      </c>
      <c r="G18" s="109">
        <v>11669.2</v>
      </c>
      <c r="H18" s="86">
        <f t="shared" ref="H18:H20" si="0">G18-F18</f>
        <v>-3.8999999999996362</v>
      </c>
      <c r="I18" s="91">
        <f t="shared" ref="I18:I23" si="1">G18/F18*100%</f>
        <v>0.99966589851881682</v>
      </c>
      <c r="J18" s="261"/>
      <c r="K18" s="9"/>
      <c r="L18" s="1"/>
      <c r="M18" s="1"/>
      <c r="N18" s="1"/>
    </row>
    <row r="19" spans="1:14" ht="36" customHeight="1" x14ac:dyDescent="0.2">
      <c r="A19" s="256"/>
      <c r="B19" s="221"/>
      <c r="C19" s="67" t="s">
        <v>42</v>
      </c>
      <c r="D19" s="120" t="s">
        <v>41</v>
      </c>
      <c r="E19" s="89">
        <v>0</v>
      </c>
      <c r="F19" s="86">
        <v>0</v>
      </c>
      <c r="G19" s="86">
        <v>0</v>
      </c>
      <c r="H19" s="86">
        <f t="shared" si="0"/>
        <v>0</v>
      </c>
      <c r="I19" s="91">
        <v>0</v>
      </c>
      <c r="J19" s="122"/>
      <c r="K19" s="9"/>
      <c r="L19" s="1"/>
      <c r="M19" s="1"/>
      <c r="N19" s="1"/>
    </row>
    <row r="20" spans="1:14" ht="19.5" customHeight="1" x14ac:dyDescent="0.2">
      <c r="A20" s="256"/>
      <c r="B20" s="221"/>
      <c r="C20" s="120"/>
      <c r="D20" s="121" t="s">
        <v>23</v>
      </c>
      <c r="E20" s="85">
        <f t="shared" ref="E20:G20" si="2">SUM(E17:E19)</f>
        <v>24384.400000000001</v>
      </c>
      <c r="F20" s="85">
        <f t="shared" si="2"/>
        <v>24384.400000000001</v>
      </c>
      <c r="G20" s="85">
        <f t="shared" si="2"/>
        <v>24380.5</v>
      </c>
      <c r="H20" s="87">
        <f t="shared" si="0"/>
        <v>-3.9000000000014552</v>
      </c>
      <c r="I20" s="91">
        <f t="shared" si="1"/>
        <v>0.99984006167877815</v>
      </c>
      <c r="J20" s="122"/>
      <c r="K20" s="9"/>
      <c r="L20" s="1"/>
      <c r="M20" s="1"/>
      <c r="N20" s="1"/>
    </row>
    <row r="21" spans="1:14" ht="20.25" customHeight="1" x14ac:dyDescent="0.2">
      <c r="A21" s="221" t="s">
        <v>43</v>
      </c>
      <c r="B21" s="221"/>
      <c r="C21" s="221"/>
      <c r="D21" s="120" t="s">
        <v>40</v>
      </c>
      <c r="E21" s="88">
        <f>E17</f>
        <v>12711.3</v>
      </c>
      <c r="F21" s="86">
        <f>F17</f>
        <v>12711.3</v>
      </c>
      <c r="G21" s="86">
        <f>G17</f>
        <v>12711.3</v>
      </c>
      <c r="H21" s="86">
        <f>G21-F21</f>
        <v>0</v>
      </c>
      <c r="I21" s="91">
        <f t="shared" si="1"/>
        <v>1</v>
      </c>
      <c r="J21" s="122"/>
      <c r="K21" s="9"/>
      <c r="L21" s="1"/>
      <c r="M21" s="1"/>
      <c r="N21" s="1"/>
    </row>
    <row r="22" spans="1:14" ht="20.25" customHeight="1" x14ac:dyDescent="0.2">
      <c r="A22" s="221"/>
      <c r="B22" s="221"/>
      <c r="C22" s="221"/>
      <c r="D22" s="120" t="s">
        <v>41</v>
      </c>
      <c r="E22" s="74">
        <f t="shared" ref="E22" si="3">E18+E19</f>
        <v>11673.1</v>
      </c>
      <c r="F22" s="86">
        <f>F18+F19</f>
        <v>11673.1</v>
      </c>
      <c r="G22" s="86">
        <f t="shared" ref="G22" si="4">G18+G19</f>
        <v>11669.2</v>
      </c>
      <c r="H22" s="86">
        <f t="shared" ref="H22:H23" si="5">G22-F22</f>
        <v>-3.8999999999996362</v>
      </c>
      <c r="I22" s="91">
        <f t="shared" si="1"/>
        <v>0.99966589851881682</v>
      </c>
      <c r="J22" s="122"/>
      <c r="K22" s="9"/>
      <c r="L22" s="1"/>
      <c r="M22" s="1"/>
      <c r="N22" s="1"/>
    </row>
    <row r="23" spans="1:14" ht="20.25" customHeight="1" x14ac:dyDescent="0.2">
      <c r="A23" s="221"/>
      <c r="B23" s="221"/>
      <c r="C23" s="221"/>
      <c r="D23" s="121" t="s">
        <v>23</v>
      </c>
      <c r="E23" s="85">
        <f t="shared" ref="E23:G23" si="6">SUM(E21:E22)</f>
        <v>24384.400000000001</v>
      </c>
      <c r="F23" s="85">
        <f t="shared" si="6"/>
        <v>24384.400000000001</v>
      </c>
      <c r="G23" s="85">
        <f t="shared" si="6"/>
        <v>24380.5</v>
      </c>
      <c r="H23" s="87">
        <f t="shared" si="5"/>
        <v>-3.9000000000014552</v>
      </c>
      <c r="I23" s="91">
        <f t="shared" si="1"/>
        <v>0.99984006167877815</v>
      </c>
      <c r="J23" s="122"/>
      <c r="K23" s="9"/>
      <c r="L23" s="1"/>
      <c r="M23" s="1"/>
      <c r="N23" s="1"/>
    </row>
    <row r="24" spans="1:14" ht="19.5" customHeight="1" x14ac:dyDescent="0.2">
      <c r="A24" s="262" t="s">
        <v>44</v>
      </c>
      <c r="B24" s="262"/>
      <c r="C24" s="262"/>
      <c r="D24" s="262"/>
      <c r="E24" s="262"/>
      <c r="F24" s="262"/>
      <c r="G24" s="262"/>
      <c r="H24" s="262"/>
      <c r="I24" s="262"/>
      <c r="J24" s="262"/>
      <c r="K24" s="9"/>
      <c r="L24" s="1"/>
      <c r="M24" s="1"/>
      <c r="N24" s="1"/>
    </row>
    <row r="25" spans="1:14" ht="31.5" customHeight="1" x14ac:dyDescent="0.2">
      <c r="A25" s="256" t="s">
        <v>45</v>
      </c>
      <c r="B25" s="263" t="s">
        <v>46</v>
      </c>
      <c r="C25" s="223" t="s">
        <v>21</v>
      </c>
      <c r="D25" s="120" t="s">
        <v>40</v>
      </c>
      <c r="E25" s="89">
        <v>62169.5</v>
      </c>
      <c r="F25" s="86">
        <v>62169.5</v>
      </c>
      <c r="G25" s="109">
        <v>62123.8</v>
      </c>
      <c r="H25" s="86">
        <f>G25-F25</f>
        <v>-45.69999999999709</v>
      </c>
      <c r="I25" s="91">
        <f t="shared" ref="I25:I30" si="7">G25/F25*100%</f>
        <v>0.99926491285919949</v>
      </c>
      <c r="J25" s="259" t="s">
        <v>82</v>
      </c>
      <c r="K25" s="9"/>
      <c r="L25" s="1"/>
      <c r="M25" s="1"/>
      <c r="N25" s="1"/>
    </row>
    <row r="26" spans="1:14" ht="24.75" customHeight="1" x14ac:dyDescent="0.2">
      <c r="A26" s="256"/>
      <c r="B26" s="263"/>
      <c r="C26" s="223"/>
      <c r="D26" s="120" t="s">
        <v>41</v>
      </c>
      <c r="E26" s="89">
        <v>321.5</v>
      </c>
      <c r="F26" s="86">
        <v>321.5</v>
      </c>
      <c r="G26" s="109">
        <v>321.5</v>
      </c>
      <c r="H26" s="86">
        <f t="shared" ref="H26:H30" si="8">G26-F26</f>
        <v>0</v>
      </c>
      <c r="I26" s="91">
        <v>0</v>
      </c>
      <c r="J26" s="261"/>
      <c r="K26" s="9"/>
      <c r="L26" s="1"/>
      <c r="M26" s="1"/>
      <c r="N26" s="1"/>
    </row>
    <row r="27" spans="1:14" ht="22.5" customHeight="1" x14ac:dyDescent="0.2">
      <c r="A27" s="256"/>
      <c r="B27" s="263"/>
      <c r="C27" s="120"/>
      <c r="D27" s="127" t="s">
        <v>23</v>
      </c>
      <c r="E27" s="85">
        <f t="shared" ref="E27" si="9">SUM(E25:E26)</f>
        <v>62491</v>
      </c>
      <c r="F27" s="87">
        <f>SUM(F25:F26)</f>
        <v>62491</v>
      </c>
      <c r="G27" s="87">
        <f t="shared" ref="G27" si="10">SUM(G25:G26)</f>
        <v>62445.3</v>
      </c>
      <c r="H27" s="87">
        <f t="shared" si="8"/>
        <v>-45.69999999999709</v>
      </c>
      <c r="I27" s="91">
        <f t="shared" si="7"/>
        <v>0.99926869469203572</v>
      </c>
      <c r="J27" s="122"/>
      <c r="K27" s="9"/>
      <c r="L27" s="1"/>
      <c r="M27" s="1"/>
      <c r="N27" s="1"/>
    </row>
    <row r="28" spans="1:14" ht="21.75" customHeight="1" x14ac:dyDescent="0.2">
      <c r="A28" s="266" t="s">
        <v>47</v>
      </c>
      <c r="B28" s="266"/>
      <c r="C28" s="266"/>
      <c r="D28" s="120" t="s">
        <v>40</v>
      </c>
      <c r="E28" s="89">
        <f>E25</f>
        <v>62169.5</v>
      </c>
      <c r="F28" s="86">
        <f>F25</f>
        <v>62169.5</v>
      </c>
      <c r="G28" s="86">
        <f>G25</f>
        <v>62123.8</v>
      </c>
      <c r="H28" s="86">
        <f t="shared" si="8"/>
        <v>-45.69999999999709</v>
      </c>
      <c r="I28" s="91">
        <f t="shared" si="7"/>
        <v>0.99926491285919949</v>
      </c>
      <c r="J28" s="122"/>
      <c r="K28" s="9"/>
      <c r="L28" s="1"/>
      <c r="M28" s="1"/>
      <c r="N28" s="1"/>
    </row>
    <row r="29" spans="1:14" ht="21.75" customHeight="1" x14ac:dyDescent="0.2">
      <c r="A29" s="266"/>
      <c r="B29" s="266"/>
      <c r="C29" s="266"/>
      <c r="D29" s="120" t="s">
        <v>41</v>
      </c>
      <c r="E29" s="89">
        <f>E26</f>
        <v>321.5</v>
      </c>
      <c r="F29" s="89">
        <f t="shared" ref="F29:G29" si="11">F26</f>
        <v>321.5</v>
      </c>
      <c r="G29" s="89">
        <f t="shared" si="11"/>
        <v>321.5</v>
      </c>
      <c r="H29" s="86">
        <f t="shared" si="8"/>
        <v>0</v>
      </c>
      <c r="I29" s="91">
        <v>0</v>
      </c>
      <c r="J29" s="122"/>
      <c r="K29" s="9"/>
      <c r="L29" s="1"/>
      <c r="M29" s="1"/>
      <c r="N29" s="1"/>
    </row>
    <row r="30" spans="1:14" ht="21.75" customHeight="1" x14ac:dyDescent="0.2">
      <c r="A30" s="266"/>
      <c r="B30" s="266"/>
      <c r="C30" s="266"/>
      <c r="D30" s="121" t="s">
        <v>23</v>
      </c>
      <c r="E30" s="85">
        <f t="shared" ref="E30:G30" si="12">SUM(E28:E29)</f>
        <v>62491</v>
      </c>
      <c r="F30" s="85">
        <f t="shared" si="12"/>
        <v>62491</v>
      </c>
      <c r="G30" s="85">
        <f t="shared" si="12"/>
        <v>62445.3</v>
      </c>
      <c r="H30" s="87">
        <f t="shared" si="8"/>
        <v>-45.69999999999709</v>
      </c>
      <c r="I30" s="91">
        <f t="shared" si="7"/>
        <v>0.99926869469203572</v>
      </c>
      <c r="J30" s="122"/>
      <c r="K30" s="9"/>
      <c r="L30" s="1"/>
      <c r="M30" s="1"/>
      <c r="N30" s="1"/>
    </row>
    <row r="31" spans="1:14" ht="19.5" customHeight="1" x14ac:dyDescent="0.2">
      <c r="A31" s="262" t="s">
        <v>48</v>
      </c>
      <c r="B31" s="262"/>
      <c r="C31" s="262"/>
      <c r="D31" s="262"/>
      <c r="E31" s="262"/>
      <c r="F31" s="262"/>
      <c r="G31" s="262"/>
      <c r="H31" s="262"/>
      <c r="I31" s="262"/>
      <c r="J31" s="262"/>
      <c r="K31" s="9"/>
      <c r="L31" s="1"/>
      <c r="M31" s="1"/>
      <c r="N31" s="1"/>
    </row>
    <row r="32" spans="1:14" ht="24" customHeight="1" x14ac:dyDescent="0.2">
      <c r="A32" s="256" t="s">
        <v>49</v>
      </c>
      <c r="B32" s="263" t="s">
        <v>50</v>
      </c>
      <c r="C32" s="223" t="s">
        <v>21</v>
      </c>
      <c r="D32" s="120" t="s">
        <v>40</v>
      </c>
      <c r="E32" s="90">
        <v>2800</v>
      </c>
      <c r="F32" s="86">
        <v>2800</v>
      </c>
      <c r="G32" s="109">
        <v>2798</v>
      </c>
      <c r="H32" s="86">
        <f>G32-F32</f>
        <v>-2</v>
      </c>
      <c r="I32" s="91">
        <f t="shared" ref="I32:I47" si="13">G32/F32*100%</f>
        <v>0.99928571428571433</v>
      </c>
      <c r="J32" s="272" t="s">
        <v>83</v>
      </c>
      <c r="K32" s="9"/>
      <c r="L32" s="1"/>
      <c r="M32" s="1"/>
      <c r="N32" s="1"/>
    </row>
    <row r="33" spans="1:14" ht="22.5" customHeight="1" x14ac:dyDescent="0.2">
      <c r="A33" s="256"/>
      <c r="B33" s="263"/>
      <c r="C33" s="223"/>
      <c r="D33" s="120" t="s">
        <v>41</v>
      </c>
      <c r="E33" s="89">
        <v>473</v>
      </c>
      <c r="F33" s="86">
        <v>473</v>
      </c>
      <c r="G33" s="109">
        <v>473</v>
      </c>
      <c r="H33" s="86">
        <f t="shared" ref="H33:H47" si="14">G33-F33</f>
        <v>0</v>
      </c>
      <c r="I33" s="91">
        <f t="shared" si="13"/>
        <v>1</v>
      </c>
      <c r="J33" s="273"/>
      <c r="K33" s="9"/>
      <c r="L33" s="1"/>
      <c r="M33" s="1"/>
      <c r="N33" s="1"/>
    </row>
    <row r="34" spans="1:14" ht="32.25" customHeight="1" x14ac:dyDescent="0.2">
      <c r="A34" s="256"/>
      <c r="B34" s="263"/>
      <c r="C34" s="67" t="s">
        <v>42</v>
      </c>
      <c r="D34" s="120" t="s">
        <v>41</v>
      </c>
      <c r="E34" s="94">
        <v>41</v>
      </c>
      <c r="F34" s="86">
        <v>41</v>
      </c>
      <c r="G34" s="109">
        <v>41</v>
      </c>
      <c r="H34" s="86">
        <f t="shared" si="14"/>
        <v>0</v>
      </c>
      <c r="I34" s="91">
        <f t="shared" si="13"/>
        <v>1</v>
      </c>
      <c r="J34" s="125"/>
      <c r="K34" s="9"/>
      <c r="L34" s="1"/>
      <c r="M34" s="1"/>
      <c r="N34" s="1"/>
    </row>
    <row r="35" spans="1:14" ht="19.5" customHeight="1" x14ac:dyDescent="0.2">
      <c r="A35" s="256"/>
      <c r="B35" s="263"/>
      <c r="C35" s="120"/>
      <c r="D35" s="121" t="s">
        <v>23</v>
      </c>
      <c r="E35" s="95">
        <f t="shared" ref="E35:G35" si="15">SUM(E32:E34)</f>
        <v>3314</v>
      </c>
      <c r="F35" s="95">
        <f t="shared" si="15"/>
        <v>3314</v>
      </c>
      <c r="G35" s="95">
        <f t="shared" si="15"/>
        <v>3312</v>
      </c>
      <c r="H35" s="87">
        <f t="shared" si="14"/>
        <v>-2</v>
      </c>
      <c r="I35" s="91">
        <f t="shared" si="13"/>
        <v>0.99939649969824984</v>
      </c>
      <c r="J35" s="125"/>
      <c r="K35" s="9"/>
      <c r="L35" s="1"/>
      <c r="M35" s="1"/>
      <c r="N35" s="1"/>
    </row>
    <row r="36" spans="1:14" ht="19.5" customHeight="1" x14ac:dyDescent="0.2">
      <c r="A36" s="266" t="s">
        <v>51</v>
      </c>
      <c r="B36" s="266"/>
      <c r="C36" s="266"/>
      <c r="D36" s="120" t="s">
        <v>40</v>
      </c>
      <c r="E36" s="90">
        <f>E32</f>
        <v>2800</v>
      </c>
      <c r="F36" s="90">
        <f t="shared" ref="F36:G36" si="16">F32</f>
        <v>2800</v>
      </c>
      <c r="G36" s="90">
        <f t="shared" si="16"/>
        <v>2798</v>
      </c>
      <c r="H36" s="86">
        <f t="shared" si="14"/>
        <v>-2</v>
      </c>
      <c r="I36" s="91">
        <f t="shared" si="13"/>
        <v>0.99928571428571433</v>
      </c>
      <c r="J36" s="125"/>
      <c r="K36" s="9"/>
      <c r="L36" s="1"/>
      <c r="M36" s="1"/>
      <c r="N36" s="1"/>
    </row>
    <row r="37" spans="1:14" ht="19.5" customHeight="1" x14ac:dyDescent="0.2">
      <c r="A37" s="266"/>
      <c r="B37" s="266"/>
      <c r="C37" s="266"/>
      <c r="D37" s="120" t="s">
        <v>41</v>
      </c>
      <c r="E37" s="75">
        <f t="shared" ref="E37:G37" si="17">E33+E34</f>
        <v>514</v>
      </c>
      <c r="F37" s="75">
        <f t="shared" si="17"/>
        <v>514</v>
      </c>
      <c r="G37" s="75">
        <f t="shared" si="17"/>
        <v>514</v>
      </c>
      <c r="H37" s="86">
        <f t="shared" si="14"/>
        <v>0</v>
      </c>
      <c r="I37" s="91">
        <f t="shared" si="13"/>
        <v>1</v>
      </c>
      <c r="J37" s="125"/>
      <c r="K37" s="9"/>
      <c r="L37" s="1"/>
      <c r="M37" s="1"/>
      <c r="N37" s="1"/>
    </row>
    <row r="38" spans="1:14" ht="19.5" customHeight="1" x14ac:dyDescent="0.2">
      <c r="A38" s="266"/>
      <c r="B38" s="266"/>
      <c r="C38" s="266"/>
      <c r="D38" s="121" t="s">
        <v>23</v>
      </c>
      <c r="E38" s="95">
        <f t="shared" ref="E38:G38" si="18">SUM(E36:E37)</f>
        <v>3314</v>
      </c>
      <c r="F38" s="95">
        <f t="shared" si="18"/>
        <v>3314</v>
      </c>
      <c r="G38" s="95">
        <f t="shared" si="18"/>
        <v>3312</v>
      </c>
      <c r="H38" s="87">
        <f t="shared" si="14"/>
        <v>-2</v>
      </c>
      <c r="I38" s="91">
        <f t="shared" si="13"/>
        <v>0.99939649969824984</v>
      </c>
      <c r="J38" s="125"/>
      <c r="K38" s="9"/>
      <c r="L38" s="1"/>
      <c r="M38" s="1"/>
      <c r="N38" s="1"/>
    </row>
    <row r="39" spans="1:14" ht="19.5" customHeight="1" x14ac:dyDescent="0.2">
      <c r="A39" s="267"/>
      <c r="B39" s="269" t="s">
        <v>52</v>
      </c>
      <c r="C39" s="270" t="s">
        <v>22</v>
      </c>
      <c r="D39" s="121" t="s">
        <v>40</v>
      </c>
      <c r="E39" s="96">
        <f t="shared" ref="E39:G39" si="19">E17+E25+E32</f>
        <v>77680.800000000003</v>
      </c>
      <c r="F39" s="96">
        <f t="shared" si="19"/>
        <v>77680.800000000003</v>
      </c>
      <c r="G39" s="96">
        <f t="shared" si="19"/>
        <v>77633.100000000006</v>
      </c>
      <c r="H39" s="87">
        <f t="shared" si="14"/>
        <v>-47.69999999999709</v>
      </c>
      <c r="I39" s="97">
        <f t="shared" si="13"/>
        <v>0.99938594865140429</v>
      </c>
      <c r="J39" s="125"/>
      <c r="K39" s="9"/>
      <c r="L39" s="1"/>
      <c r="M39" s="1"/>
      <c r="N39" s="1"/>
    </row>
    <row r="40" spans="1:14" ht="19.5" customHeight="1" x14ac:dyDescent="0.2">
      <c r="A40" s="267"/>
      <c r="B40" s="269"/>
      <c r="C40" s="270"/>
      <c r="D40" s="121" t="s">
        <v>41</v>
      </c>
      <c r="E40" s="96">
        <f t="shared" ref="E40:G40" si="20">E18+E19+E26+E33+E34</f>
        <v>12508.6</v>
      </c>
      <c r="F40" s="96">
        <f t="shared" si="20"/>
        <v>12508.6</v>
      </c>
      <c r="G40" s="96">
        <f t="shared" si="20"/>
        <v>12504.7</v>
      </c>
      <c r="H40" s="87">
        <f t="shared" si="14"/>
        <v>-3.8999999999996362</v>
      </c>
      <c r="I40" s="97">
        <f t="shared" si="13"/>
        <v>0.99968821450841827</v>
      </c>
      <c r="J40" s="125"/>
      <c r="K40" s="9"/>
      <c r="L40" s="1"/>
      <c r="M40" s="1"/>
      <c r="N40" s="1"/>
    </row>
    <row r="41" spans="1:14" ht="19.5" customHeight="1" x14ac:dyDescent="0.2">
      <c r="A41" s="267"/>
      <c r="B41" s="269"/>
      <c r="C41" s="270"/>
      <c r="D41" s="121" t="s">
        <v>23</v>
      </c>
      <c r="E41" s="96">
        <f t="shared" ref="E41:G41" si="21">SUM(E39:E40)</f>
        <v>90189.400000000009</v>
      </c>
      <c r="F41" s="96">
        <f t="shared" si="21"/>
        <v>90189.400000000009</v>
      </c>
      <c r="G41" s="96">
        <f t="shared" si="21"/>
        <v>90137.8</v>
      </c>
      <c r="H41" s="87">
        <f t="shared" si="14"/>
        <v>-51.600000000005821</v>
      </c>
      <c r="I41" s="97">
        <f t="shared" si="13"/>
        <v>0.99942787068103345</v>
      </c>
      <c r="J41" s="125"/>
      <c r="K41" s="9"/>
      <c r="L41" s="1"/>
      <c r="M41" s="1"/>
      <c r="N41" s="1"/>
    </row>
    <row r="42" spans="1:14" ht="19.5" customHeight="1" x14ac:dyDescent="0.2">
      <c r="A42" s="70"/>
      <c r="B42" s="71" t="s">
        <v>53</v>
      </c>
      <c r="C42" s="71"/>
      <c r="D42" s="71"/>
      <c r="E42" s="72"/>
      <c r="F42" s="84"/>
      <c r="G42" s="84"/>
      <c r="H42" s="86"/>
      <c r="I42" s="86"/>
      <c r="J42" s="125"/>
      <c r="K42" s="9"/>
      <c r="L42" s="1"/>
      <c r="M42" s="1"/>
      <c r="N42" s="1"/>
    </row>
    <row r="43" spans="1:14" ht="19.5" customHeight="1" x14ac:dyDescent="0.2">
      <c r="A43" s="223"/>
      <c r="B43" s="271" t="s">
        <v>54</v>
      </c>
      <c r="C43" s="271" t="s">
        <v>22</v>
      </c>
      <c r="D43" s="121" t="s">
        <v>40</v>
      </c>
      <c r="E43" s="98">
        <f t="shared" ref="E43:G44" si="22">E17+E25+E32</f>
        <v>77680.800000000003</v>
      </c>
      <c r="F43" s="98">
        <f t="shared" si="22"/>
        <v>77680.800000000003</v>
      </c>
      <c r="G43" s="98">
        <f t="shared" si="22"/>
        <v>77633.100000000006</v>
      </c>
      <c r="H43" s="87">
        <f t="shared" si="14"/>
        <v>-47.69999999999709</v>
      </c>
      <c r="I43" s="97">
        <f t="shared" si="13"/>
        <v>0.99938594865140429</v>
      </c>
      <c r="J43" s="125"/>
      <c r="K43" s="9"/>
      <c r="L43" s="1"/>
      <c r="M43" s="1"/>
      <c r="N43" s="1"/>
    </row>
    <row r="44" spans="1:14" ht="19.5" customHeight="1" x14ac:dyDescent="0.2">
      <c r="A44" s="223"/>
      <c r="B44" s="271"/>
      <c r="C44" s="271"/>
      <c r="D44" s="121" t="s">
        <v>41</v>
      </c>
      <c r="E44" s="98">
        <f t="shared" si="22"/>
        <v>12467.6</v>
      </c>
      <c r="F44" s="98">
        <f t="shared" si="22"/>
        <v>12467.6</v>
      </c>
      <c r="G44" s="98">
        <f t="shared" si="22"/>
        <v>12463.7</v>
      </c>
      <c r="H44" s="87">
        <f t="shared" si="14"/>
        <v>-3.8999999999996362</v>
      </c>
      <c r="I44" s="97">
        <f t="shared" si="13"/>
        <v>0.99968718919439192</v>
      </c>
      <c r="J44" s="125"/>
      <c r="K44" s="9"/>
      <c r="L44" s="1"/>
      <c r="M44" s="1"/>
      <c r="N44" s="1"/>
    </row>
    <row r="45" spans="1:14" ht="19.5" customHeight="1" x14ac:dyDescent="0.2">
      <c r="A45" s="223"/>
      <c r="B45" s="271"/>
      <c r="C45" s="271"/>
      <c r="D45" s="121" t="s">
        <v>23</v>
      </c>
      <c r="E45" s="98">
        <f t="shared" ref="E45:G45" si="23">SUM(E43:E44)</f>
        <v>90148.400000000009</v>
      </c>
      <c r="F45" s="98">
        <f t="shared" si="23"/>
        <v>90148.400000000009</v>
      </c>
      <c r="G45" s="98">
        <f t="shared" si="23"/>
        <v>90096.8</v>
      </c>
      <c r="H45" s="87">
        <f t="shared" si="14"/>
        <v>-51.600000000005821</v>
      </c>
      <c r="I45" s="97">
        <f t="shared" si="13"/>
        <v>0.99942761047339712</v>
      </c>
      <c r="J45" s="125"/>
      <c r="K45" s="9"/>
      <c r="L45" s="1"/>
      <c r="M45" s="1"/>
      <c r="N45" s="1"/>
    </row>
    <row r="46" spans="1:14" ht="19.5" customHeight="1" x14ac:dyDescent="0.2">
      <c r="A46" s="223"/>
      <c r="B46" s="271" t="s">
        <v>55</v>
      </c>
      <c r="C46" s="271" t="s">
        <v>22</v>
      </c>
      <c r="D46" s="121" t="s">
        <v>41</v>
      </c>
      <c r="E46" s="99">
        <f t="shared" ref="E46:G46" si="24">E19+E34</f>
        <v>41</v>
      </c>
      <c r="F46" s="99">
        <f t="shared" si="24"/>
        <v>41</v>
      </c>
      <c r="G46" s="99">
        <f t="shared" si="24"/>
        <v>41</v>
      </c>
      <c r="H46" s="87">
        <f t="shared" si="14"/>
        <v>0</v>
      </c>
      <c r="I46" s="97">
        <f t="shared" si="13"/>
        <v>1</v>
      </c>
      <c r="J46" s="125"/>
      <c r="K46" s="9"/>
      <c r="L46" s="1"/>
      <c r="M46" s="1"/>
      <c r="N46" s="1"/>
    </row>
    <row r="47" spans="1:14" ht="19.5" customHeight="1" x14ac:dyDescent="0.2">
      <c r="A47" s="223"/>
      <c r="B47" s="271"/>
      <c r="C47" s="271"/>
      <c r="D47" s="121" t="s">
        <v>23</v>
      </c>
      <c r="E47" s="99">
        <f t="shared" ref="E47:G47" si="25">E46</f>
        <v>41</v>
      </c>
      <c r="F47" s="99">
        <f t="shared" si="25"/>
        <v>41</v>
      </c>
      <c r="G47" s="99">
        <f t="shared" si="25"/>
        <v>41</v>
      </c>
      <c r="H47" s="87">
        <f t="shared" si="14"/>
        <v>0</v>
      </c>
      <c r="I47" s="97">
        <f t="shared" si="13"/>
        <v>1</v>
      </c>
      <c r="J47" s="125"/>
      <c r="K47" s="9"/>
      <c r="L47" s="1"/>
      <c r="M47" s="1"/>
      <c r="N47" s="1"/>
    </row>
    <row r="48" spans="1:14" ht="12" customHeight="1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9"/>
      <c r="L48" s="1"/>
      <c r="M48" s="1"/>
      <c r="N48" s="1"/>
    </row>
    <row r="49" spans="1:14" ht="12" customHeight="1" x14ac:dyDescent="0.2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9"/>
      <c r="L49" s="1"/>
      <c r="M49" s="1"/>
      <c r="N49" s="1"/>
    </row>
    <row r="50" spans="1:14" ht="12" customHeight="1" x14ac:dyDescent="0.2">
      <c r="A50" s="14"/>
      <c r="B50" s="15"/>
      <c r="C50" s="16"/>
      <c r="D50" s="17"/>
      <c r="E50" s="18"/>
      <c r="F50" s="18"/>
      <c r="G50" s="18"/>
      <c r="H50" s="18"/>
      <c r="I50" s="19"/>
      <c r="J50" s="20"/>
      <c r="K50" s="13"/>
      <c r="L50" s="1"/>
      <c r="M50" s="1"/>
      <c r="N50" s="1"/>
    </row>
    <row r="51" spans="1:14" ht="45" customHeight="1" x14ac:dyDescent="0.25">
      <c r="A51" s="249" t="s">
        <v>5</v>
      </c>
      <c r="B51" s="249"/>
      <c r="C51" s="250" t="s">
        <v>25</v>
      </c>
      <c r="D51" s="250"/>
      <c r="E51" s="21"/>
      <c r="F51" s="18"/>
      <c r="G51" s="240" t="s">
        <v>26</v>
      </c>
      <c r="H51" s="240"/>
      <c r="I51" s="22"/>
      <c r="J51" s="23" t="s">
        <v>79</v>
      </c>
      <c r="K51" s="13"/>
      <c r="L51" s="1"/>
      <c r="M51" s="1"/>
      <c r="N51" s="1"/>
    </row>
    <row r="52" spans="1:14" ht="24.75" customHeight="1" x14ac:dyDescent="0.2">
      <c r="A52" s="24"/>
      <c r="B52" s="118" t="s">
        <v>6</v>
      </c>
      <c r="C52" s="253" t="s">
        <v>28</v>
      </c>
      <c r="D52" s="253"/>
      <c r="E52" s="119" t="s">
        <v>29</v>
      </c>
      <c r="F52" s="119"/>
      <c r="G52" s="254" t="s">
        <v>30</v>
      </c>
      <c r="H52" s="254"/>
      <c r="I52" s="27" t="s">
        <v>29</v>
      </c>
      <c r="J52" s="28" t="s">
        <v>31</v>
      </c>
      <c r="K52" s="13"/>
      <c r="L52" s="1"/>
      <c r="M52" s="1"/>
      <c r="N52" s="1"/>
    </row>
    <row r="53" spans="1:14" ht="15.75" customHeight="1" x14ac:dyDescent="0.2">
      <c r="A53" s="29"/>
      <c r="B53" s="118"/>
      <c r="C53" s="118"/>
      <c r="D53" s="118"/>
      <c r="E53" s="119"/>
      <c r="F53" s="119"/>
      <c r="G53" s="119"/>
      <c r="H53" s="119"/>
      <c r="I53" s="30"/>
      <c r="J53" s="28"/>
      <c r="K53" s="13"/>
      <c r="L53" s="1"/>
      <c r="M53" s="1"/>
      <c r="N53" s="1"/>
    </row>
    <row r="54" spans="1:14" ht="29.25" customHeight="1" x14ac:dyDescent="0.25">
      <c r="A54" s="249" t="s">
        <v>24</v>
      </c>
      <c r="B54" s="249"/>
      <c r="C54" s="250" t="s">
        <v>32</v>
      </c>
      <c r="D54" s="250"/>
      <c r="E54" s="31"/>
      <c r="F54" s="32"/>
      <c r="G54" s="240" t="s">
        <v>33</v>
      </c>
      <c r="H54" s="240"/>
      <c r="I54" s="33"/>
      <c r="J54" s="23" t="s">
        <v>34</v>
      </c>
      <c r="K54" s="13"/>
      <c r="L54" s="1"/>
      <c r="M54" s="1"/>
      <c r="N54" s="1"/>
    </row>
    <row r="55" spans="1:14" ht="21.75" customHeight="1" x14ac:dyDescent="0.2">
      <c r="A55" s="255" t="s">
        <v>35</v>
      </c>
      <c r="B55" s="255"/>
      <c r="C55" s="253" t="s">
        <v>28</v>
      </c>
      <c r="D55" s="253"/>
      <c r="E55" s="119" t="s">
        <v>29</v>
      </c>
      <c r="F55" s="119"/>
      <c r="G55" s="254" t="s">
        <v>30</v>
      </c>
      <c r="H55" s="254"/>
      <c r="I55" s="27" t="s">
        <v>29</v>
      </c>
      <c r="J55" s="28" t="s">
        <v>31</v>
      </c>
      <c r="K55" s="13"/>
      <c r="L55" s="1"/>
      <c r="M55" s="1"/>
      <c r="N55" s="1"/>
    </row>
    <row r="56" spans="1:14" ht="11.25" customHeight="1" x14ac:dyDescent="0.2">
      <c r="A56" s="14"/>
      <c r="B56" s="15"/>
      <c r="C56" s="16"/>
      <c r="D56" s="34"/>
      <c r="E56" s="18"/>
      <c r="F56" s="18"/>
      <c r="G56" s="18"/>
      <c r="H56" s="18"/>
      <c r="I56" s="19"/>
      <c r="J56" s="20"/>
      <c r="K56" s="13"/>
      <c r="L56" s="1"/>
      <c r="M56" s="1"/>
      <c r="N56" s="1"/>
    </row>
    <row r="57" spans="1:14" ht="12.75" customHeight="1" x14ac:dyDescent="0.2">
      <c r="A57" s="251"/>
      <c r="B57" s="35" t="s">
        <v>36</v>
      </c>
      <c r="C57" s="252" t="s">
        <v>80</v>
      </c>
      <c r="D57" s="252"/>
      <c r="E57" s="18"/>
      <c r="F57" s="18"/>
      <c r="G57" s="18"/>
      <c r="H57" s="18"/>
      <c r="I57" s="19"/>
      <c r="J57" s="20"/>
      <c r="K57" s="13"/>
      <c r="L57" s="1"/>
      <c r="M57" s="1"/>
      <c r="N57" s="1"/>
    </row>
    <row r="58" spans="1:14" ht="23.25" customHeight="1" x14ac:dyDescent="0.2">
      <c r="A58" s="251"/>
      <c r="B58" s="15"/>
      <c r="C58" s="16"/>
      <c r="D58" s="34"/>
      <c r="E58" s="18"/>
      <c r="F58" s="18"/>
      <c r="G58" s="18"/>
      <c r="H58" s="18"/>
      <c r="I58" s="19"/>
      <c r="J58" s="20"/>
      <c r="K58" s="13"/>
      <c r="L58" s="1"/>
      <c r="M58" s="1"/>
      <c r="N58" s="1"/>
    </row>
    <row r="59" spans="1:14" ht="24.75" customHeight="1" x14ac:dyDescent="0.2">
      <c r="A59" s="14"/>
      <c r="B59" s="15"/>
      <c r="C59" s="16"/>
      <c r="D59" s="17"/>
      <c r="E59" s="18"/>
      <c r="F59" s="18"/>
      <c r="G59" s="18"/>
      <c r="H59" s="18"/>
      <c r="I59" s="19"/>
      <c r="J59" s="20"/>
      <c r="K59" s="13"/>
      <c r="L59" s="1"/>
      <c r="M59" s="1"/>
      <c r="N59" s="1"/>
    </row>
    <row r="60" spans="1:14" ht="24.75" customHeight="1" x14ac:dyDescent="0.2">
      <c r="A60" s="14"/>
      <c r="B60" s="15"/>
      <c r="C60" s="16"/>
      <c r="D60" s="34"/>
      <c r="E60" s="18"/>
      <c r="F60" s="18"/>
      <c r="G60" s="18"/>
      <c r="H60" s="18"/>
      <c r="I60" s="19"/>
      <c r="J60" s="20"/>
      <c r="K60" s="13"/>
      <c r="L60" s="1"/>
      <c r="M60" s="1"/>
      <c r="N60" s="1"/>
    </row>
    <row r="61" spans="1:14" ht="24.75" customHeight="1" x14ac:dyDescent="0.2">
      <c r="A61" s="14"/>
      <c r="B61" s="15"/>
      <c r="C61" s="16"/>
      <c r="D61" s="34"/>
      <c r="E61" s="18"/>
      <c r="F61" s="18"/>
      <c r="G61" s="18"/>
      <c r="H61" s="18"/>
      <c r="I61" s="19"/>
      <c r="J61" s="20"/>
      <c r="K61" s="13"/>
      <c r="L61" s="1"/>
      <c r="M61" s="1"/>
      <c r="N61" s="1"/>
    </row>
    <row r="62" spans="1:14" ht="24.75" customHeight="1" x14ac:dyDescent="0.2">
      <c r="A62" s="14"/>
      <c r="B62" s="15"/>
      <c r="C62" s="16"/>
      <c r="D62" s="34"/>
      <c r="E62" s="18"/>
      <c r="F62" s="18"/>
      <c r="G62" s="18"/>
      <c r="H62" s="18"/>
      <c r="I62" s="19"/>
      <c r="J62" s="20"/>
      <c r="K62" s="13"/>
      <c r="L62" s="1"/>
      <c r="M62" s="1"/>
      <c r="N62" s="1"/>
    </row>
    <row r="63" spans="1:14" ht="24.75" customHeight="1" x14ac:dyDescent="0.2">
      <c r="A63" s="14"/>
      <c r="B63" s="15"/>
      <c r="C63" s="16"/>
      <c r="D63" s="17"/>
      <c r="E63" s="36"/>
      <c r="F63" s="36"/>
      <c r="G63" s="36"/>
      <c r="H63" s="36"/>
      <c r="I63" s="19"/>
      <c r="J63" s="20"/>
      <c r="K63" s="13"/>
      <c r="L63" s="1"/>
      <c r="M63" s="1"/>
      <c r="N63" s="1"/>
    </row>
    <row r="64" spans="1:14" ht="28.5" customHeight="1" x14ac:dyDescent="0.2">
      <c r="A64" s="14"/>
      <c r="B64" s="15"/>
      <c r="C64" s="16"/>
      <c r="D64" s="34"/>
      <c r="E64" s="36"/>
      <c r="F64" s="36"/>
      <c r="G64" s="36"/>
      <c r="H64" s="36"/>
      <c r="I64" s="19"/>
      <c r="J64" s="20"/>
      <c r="K64" s="13"/>
      <c r="L64" s="1"/>
      <c r="M64" s="1"/>
      <c r="N64" s="1"/>
    </row>
    <row r="65" spans="1:14" ht="24.75" customHeight="1" x14ac:dyDescent="0.2">
      <c r="A65" s="14"/>
      <c r="B65" s="15"/>
      <c r="C65" s="16"/>
      <c r="D65" s="17"/>
      <c r="E65" s="18"/>
      <c r="F65" s="18"/>
      <c r="G65" s="18"/>
      <c r="H65" s="18"/>
      <c r="I65" s="19"/>
      <c r="J65" s="20"/>
      <c r="K65" s="13"/>
      <c r="L65" s="1"/>
      <c r="M65" s="1"/>
      <c r="N65" s="1"/>
    </row>
    <row r="66" spans="1:14" ht="24.75" customHeight="1" x14ac:dyDescent="0.2">
      <c r="A66" s="14"/>
      <c r="B66" s="15"/>
      <c r="C66" s="16"/>
      <c r="D66" s="34"/>
      <c r="E66" s="18"/>
      <c r="F66" s="18"/>
      <c r="G66" s="18"/>
      <c r="H66" s="18"/>
      <c r="I66" s="19"/>
      <c r="J66" s="20"/>
      <c r="K66" s="13"/>
      <c r="L66" s="1"/>
      <c r="M66" s="1"/>
      <c r="N66" s="1"/>
    </row>
    <row r="67" spans="1:14" ht="24.75" customHeight="1" x14ac:dyDescent="0.2">
      <c r="A67" s="14"/>
      <c r="B67" s="15"/>
      <c r="C67" s="16"/>
      <c r="D67" s="34"/>
      <c r="E67" s="18"/>
      <c r="F67" s="18"/>
      <c r="G67" s="18"/>
      <c r="H67" s="18"/>
      <c r="I67" s="19"/>
      <c r="J67" s="20"/>
      <c r="K67" s="13"/>
      <c r="L67" s="1"/>
      <c r="M67" s="1"/>
      <c r="N67" s="1"/>
    </row>
    <row r="68" spans="1:14" ht="24.75" customHeight="1" x14ac:dyDescent="0.2">
      <c r="A68" s="14"/>
      <c r="B68" s="15"/>
      <c r="C68" s="16"/>
      <c r="D68" s="34"/>
      <c r="E68" s="18"/>
      <c r="F68" s="18"/>
      <c r="G68" s="18"/>
      <c r="H68" s="18"/>
      <c r="I68" s="19"/>
      <c r="J68" s="20"/>
      <c r="K68" s="13"/>
      <c r="L68" s="1"/>
      <c r="M68" s="1"/>
      <c r="N68" s="1"/>
    </row>
    <row r="69" spans="1:14" ht="24.75" customHeight="1" x14ac:dyDescent="0.2">
      <c r="A69" s="14"/>
      <c r="B69" s="15"/>
      <c r="C69" s="16"/>
      <c r="D69" s="17"/>
      <c r="E69" s="18"/>
      <c r="F69" s="18"/>
      <c r="G69" s="18"/>
      <c r="H69" s="18"/>
      <c r="I69" s="19"/>
      <c r="J69" s="20"/>
      <c r="K69" s="13"/>
      <c r="L69" s="1"/>
      <c r="M69" s="1"/>
      <c r="N69" s="1"/>
    </row>
    <row r="70" spans="1:14" ht="24.75" customHeight="1" x14ac:dyDescent="0.2">
      <c r="A70" s="14"/>
      <c r="B70" s="15"/>
      <c r="C70" s="16"/>
      <c r="D70" s="34"/>
      <c r="E70" s="18"/>
      <c r="F70" s="18"/>
      <c r="G70" s="18"/>
      <c r="H70" s="18"/>
      <c r="I70" s="19"/>
      <c r="J70" s="20"/>
      <c r="K70" s="13"/>
      <c r="L70" s="1"/>
      <c r="M70" s="1"/>
      <c r="N70" s="1"/>
    </row>
    <row r="71" spans="1:14" ht="34.5" customHeight="1" x14ac:dyDescent="0.2">
      <c r="A71" s="37"/>
      <c r="B71" s="38"/>
      <c r="C71" s="38"/>
      <c r="D71" s="39"/>
      <c r="E71" s="19"/>
      <c r="F71" s="19"/>
      <c r="G71" s="19"/>
      <c r="H71" s="19"/>
      <c r="I71" s="19"/>
      <c r="J71" s="20"/>
      <c r="K71" s="13"/>
      <c r="L71" s="1"/>
      <c r="M71" s="1"/>
      <c r="N71" s="1"/>
    </row>
    <row r="72" spans="1:14" ht="29.25" customHeight="1" x14ac:dyDescent="0.2">
      <c r="A72" s="40"/>
      <c r="B72" s="41"/>
      <c r="C72" s="41"/>
      <c r="D72" s="40"/>
      <c r="E72" s="19"/>
      <c r="F72" s="19"/>
      <c r="G72" s="19"/>
      <c r="H72" s="19"/>
      <c r="I72" s="19"/>
      <c r="J72" s="20"/>
      <c r="K72" s="13"/>
      <c r="L72" s="1"/>
      <c r="M72" s="1"/>
      <c r="N72" s="1"/>
    </row>
    <row r="73" spans="1:14" ht="16.5" customHeight="1" x14ac:dyDescent="0.2">
      <c r="A73" s="40"/>
      <c r="B73" s="42"/>
      <c r="C73" s="42"/>
      <c r="D73" s="40"/>
      <c r="E73" s="43"/>
      <c r="F73" s="43"/>
      <c r="G73" s="43"/>
      <c r="H73" s="43"/>
      <c r="I73" s="19"/>
      <c r="J73" s="20"/>
      <c r="K73" s="13"/>
      <c r="L73" s="1"/>
      <c r="M73" s="1"/>
      <c r="N73" s="1"/>
    </row>
    <row r="74" spans="1:14" ht="23.25" customHeight="1" x14ac:dyDescent="0.2">
      <c r="A74" s="40"/>
      <c r="B74" s="40"/>
      <c r="C74" s="40"/>
      <c r="D74" s="39"/>
      <c r="E74" s="44"/>
      <c r="F74" s="44"/>
      <c r="G74" s="44"/>
      <c r="H74" s="44"/>
      <c r="I74" s="19"/>
      <c r="J74" s="20"/>
      <c r="K74" s="13"/>
      <c r="L74" s="1"/>
      <c r="M74" s="1"/>
      <c r="N74" s="1"/>
    </row>
    <row r="75" spans="1:14" ht="23.25" customHeight="1" x14ac:dyDescent="0.2">
      <c r="A75" s="40"/>
      <c r="B75" s="40"/>
      <c r="C75" s="40"/>
      <c r="D75" s="34"/>
      <c r="E75" s="44"/>
      <c r="F75" s="44"/>
      <c r="G75" s="44"/>
      <c r="H75" s="44"/>
      <c r="I75" s="19"/>
      <c r="J75" s="20"/>
      <c r="K75" s="13"/>
      <c r="L75" s="1"/>
      <c r="M75" s="1"/>
      <c r="N75" s="1"/>
    </row>
    <row r="76" spans="1:14" ht="23.25" customHeight="1" x14ac:dyDescent="0.2">
      <c r="A76" s="45"/>
      <c r="B76" s="46"/>
      <c r="C76" s="46"/>
      <c r="D76" s="45"/>
      <c r="E76" s="47"/>
      <c r="F76" s="47"/>
      <c r="G76" s="47"/>
      <c r="H76" s="47"/>
      <c r="I76" s="47"/>
      <c r="J76" s="48"/>
      <c r="K76" s="13"/>
      <c r="L76" s="1"/>
      <c r="M76" s="1"/>
      <c r="N76" s="1"/>
    </row>
    <row r="77" spans="1:14" ht="23.25" customHeight="1" x14ac:dyDescent="0.2">
      <c r="A77" s="45"/>
      <c r="B77" s="46"/>
      <c r="C77" s="46"/>
      <c r="D77" s="45"/>
      <c r="E77" s="47"/>
      <c r="F77" s="47"/>
      <c r="G77" s="47"/>
      <c r="H77" s="47"/>
      <c r="I77" s="47"/>
      <c r="J77" s="48"/>
      <c r="K77" s="13"/>
      <c r="L77" s="1"/>
      <c r="M77" s="1"/>
      <c r="N77" s="1"/>
    </row>
    <row r="78" spans="1:14" ht="23.25" customHeight="1" x14ac:dyDescent="0.2">
      <c r="A78" s="45"/>
      <c r="B78" s="46"/>
      <c r="C78" s="46"/>
      <c r="D78" s="45"/>
      <c r="E78" s="47"/>
      <c r="F78" s="47"/>
      <c r="G78" s="47"/>
      <c r="H78" s="47"/>
      <c r="I78" s="47"/>
      <c r="J78" s="48"/>
      <c r="K78" s="13"/>
      <c r="L78" s="1"/>
      <c r="M78" s="1"/>
      <c r="N78" s="1"/>
    </row>
    <row r="79" spans="1:14" ht="23.25" customHeight="1" x14ac:dyDescent="0.2">
      <c r="A79" s="45"/>
      <c r="B79" s="46"/>
      <c r="C79" s="46"/>
      <c r="D79" s="45"/>
      <c r="E79" s="47"/>
      <c r="F79" s="47"/>
      <c r="G79" s="47"/>
      <c r="H79" s="47"/>
      <c r="I79" s="47"/>
      <c r="J79" s="48"/>
      <c r="K79" s="13"/>
      <c r="L79" s="1"/>
      <c r="M79" s="1"/>
      <c r="N79" s="1"/>
    </row>
    <row r="80" spans="1:14" x14ac:dyDescent="0.2">
      <c r="A80" s="49"/>
      <c r="B80" s="49"/>
      <c r="C80" s="49"/>
      <c r="D80" s="49"/>
      <c r="E80" s="50"/>
      <c r="F80" s="50"/>
      <c r="G80" s="50"/>
      <c r="H80" s="50"/>
      <c r="I80" s="50"/>
      <c r="J80" s="51"/>
      <c r="K80" s="51"/>
      <c r="L80" s="1"/>
      <c r="M80" s="1"/>
      <c r="N80" s="1"/>
    </row>
    <row r="81" spans="1:14" x14ac:dyDescent="0.2">
      <c r="A81" s="49"/>
      <c r="B81" s="49"/>
      <c r="C81" s="49"/>
      <c r="D81" s="49"/>
      <c r="E81" s="50"/>
      <c r="F81" s="50"/>
      <c r="G81" s="50"/>
      <c r="H81" s="50"/>
      <c r="I81" s="50"/>
      <c r="J81" s="51"/>
      <c r="K81" s="51"/>
      <c r="L81" s="1"/>
      <c r="M81" s="1"/>
      <c r="N81" s="1"/>
    </row>
    <row r="82" spans="1:14" ht="16.5" customHeight="1" x14ac:dyDescent="0.2">
      <c r="A82" s="52"/>
      <c r="B82" s="49"/>
      <c r="C82" s="49"/>
      <c r="D82" s="49"/>
      <c r="E82" s="50"/>
      <c r="F82" s="50"/>
      <c r="G82" s="50"/>
      <c r="H82" s="50"/>
      <c r="I82" s="50"/>
      <c r="J82" s="51"/>
      <c r="K82" s="51"/>
      <c r="L82" s="1"/>
      <c r="M82" s="1"/>
      <c r="N82" s="1"/>
    </row>
    <row r="83" spans="1:14" ht="22.5" customHeight="1" x14ac:dyDescent="0.25">
      <c r="A83" s="53"/>
      <c r="B83" s="53"/>
      <c r="C83" s="54"/>
      <c r="D83" s="55"/>
      <c r="E83" s="55"/>
      <c r="F83" s="55"/>
      <c r="G83" s="55"/>
      <c r="H83" s="55"/>
      <c r="I83" s="56"/>
      <c r="J83" s="56"/>
      <c r="K83" s="1"/>
      <c r="L83" s="1"/>
      <c r="M83" s="1"/>
      <c r="N83" s="1"/>
    </row>
    <row r="84" spans="1:14" x14ac:dyDescent="0.2">
      <c r="A84" s="57"/>
      <c r="B84" s="57"/>
      <c r="C84" s="58"/>
      <c r="D84" s="59"/>
      <c r="E84" s="59"/>
      <c r="F84" s="59"/>
      <c r="G84" s="59"/>
      <c r="H84" s="59"/>
      <c r="I84" s="59"/>
      <c r="J84" s="60"/>
      <c r="K84" s="1"/>
      <c r="L84" s="1"/>
      <c r="M84" s="1"/>
      <c r="N84" s="1"/>
    </row>
    <row r="85" spans="1:14" ht="20.25" customHeight="1" x14ac:dyDescent="0.2">
      <c r="A85" s="61"/>
      <c r="B85" s="61"/>
      <c r="C85" s="61"/>
      <c r="D85" s="56"/>
      <c r="E85" s="56"/>
      <c r="F85" s="56"/>
      <c r="G85" s="56"/>
      <c r="H85" s="56"/>
      <c r="I85" s="56"/>
      <c r="J85" s="62"/>
      <c r="K85" s="1"/>
      <c r="L85" s="1"/>
      <c r="M85" s="1"/>
      <c r="N85" s="1"/>
    </row>
    <row r="86" spans="1:14" ht="15.75" x14ac:dyDescent="0.2">
      <c r="A86" s="63"/>
      <c r="B86" s="63"/>
      <c r="C86" s="64"/>
      <c r="D86" s="56"/>
      <c r="E86" s="56"/>
      <c r="F86" s="56"/>
      <c r="G86" s="56"/>
      <c r="H86" s="56"/>
      <c r="I86" s="56"/>
      <c r="J86" s="62"/>
      <c r="K86" s="1"/>
      <c r="L86" s="1"/>
      <c r="M86" s="1"/>
      <c r="N86" s="1"/>
    </row>
    <row r="87" spans="1:14" ht="15.75" x14ac:dyDescent="0.2">
      <c r="A87" s="57"/>
      <c r="B87" s="57"/>
      <c r="C87" s="58"/>
      <c r="D87" s="59"/>
      <c r="E87" s="59"/>
      <c r="F87" s="59"/>
      <c r="G87" s="59"/>
      <c r="H87" s="59"/>
      <c r="I87" s="56"/>
      <c r="J87" s="62"/>
      <c r="K87" s="1"/>
      <c r="L87" s="1"/>
      <c r="M87" s="1"/>
      <c r="N87" s="1"/>
    </row>
    <row r="88" spans="1:14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</sheetData>
  <mergeCells count="59">
    <mergeCell ref="A7:J7"/>
    <mergeCell ref="I1:J1"/>
    <mergeCell ref="I2:J2"/>
    <mergeCell ref="A3:J3"/>
    <mergeCell ref="A4:J4"/>
    <mergeCell ref="A5:J5"/>
    <mergeCell ref="A8:J8"/>
    <mergeCell ref="A9:J9"/>
    <mergeCell ref="A10:J10"/>
    <mergeCell ref="A12:A13"/>
    <mergeCell ref="B12:B13"/>
    <mergeCell ref="C12:C13"/>
    <mergeCell ref="D12:D13"/>
    <mergeCell ref="E12:E13"/>
    <mergeCell ref="F12:F13"/>
    <mergeCell ref="G12:G13"/>
    <mergeCell ref="H12:I12"/>
    <mergeCell ref="J12:J13"/>
    <mergeCell ref="A15:J15"/>
    <mergeCell ref="A16:J16"/>
    <mergeCell ref="A17:A20"/>
    <mergeCell ref="B17:B20"/>
    <mergeCell ref="C17:C18"/>
    <mergeCell ref="J17:J18"/>
    <mergeCell ref="A21:C23"/>
    <mergeCell ref="A24:J24"/>
    <mergeCell ref="A25:A27"/>
    <mergeCell ref="B25:B27"/>
    <mergeCell ref="C25:C26"/>
    <mergeCell ref="J25:J26"/>
    <mergeCell ref="A28:C30"/>
    <mergeCell ref="A31:J31"/>
    <mergeCell ref="A32:A35"/>
    <mergeCell ref="B32:B35"/>
    <mergeCell ref="C32:C33"/>
    <mergeCell ref="J32:J33"/>
    <mergeCell ref="G51:H51"/>
    <mergeCell ref="A36:C38"/>
    <mergeCell ref="A39:A41"/>
    <mergeCell ref="B39:B41"/>
    <mergeCell ref="C39:C41"/>
    <mergeCell ref="A43:A45"/>
    <mergeCell ref="B43:B45"/>
    <mergeCell ref="C43:C45"/>
    <mergeCell ref="A46:A47"/>
    <mergeCell ref="B46:B47"/>
    <mergeCell ref="C46:C47"/>
    <mergeCell ref="A51:B51"/>
    <mergeCell ref="C51:D51"/>
    <mergeCell ref="A57:A58"/>
    <mergeCell ref="C57:D57"/>
    <mergeCell ref="C52:D52"/>
    <mergeCell ref="G52:H52"/>
    <mergeCell ref="A54:B54"/>
    <mergeCell ref="C54:D54"/>
    <mergeCell ref="G54:H54"/>
    <mergeCell ref="A55:B55"/>
    <mergeCell ref="C55:D55"/>
    <mergeCell ref="G55:H55"/>
  </mergeCells>
  <printOptions horizontalCentered="1"/>
  <pageMargins left="0.39370078740157483" right="0.19685039370078741" top="0.78740157480314965" bottom="0.59055118110236227" header="0.51181102362204722" footer="0.31496062992125984"/>
  <pageSetup paperSize="9" scale="78" orientation="landscape" r:id="rId1"/>
  <headerFooter alignWithMargins="0">
    <oddHeader>&amp;C&amp;"Times New Roman,обычный"&amp;8&amp;P/&amp;N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66FF"/>
  </sheetPr>
  <dimension ref="A1:N222"/>
  <sheetViews>
    <sheetView zoomScale="110" zoomScaleNormal="110" workbookViewId="0">
      <selection activeCell="B61" sqref="B61"/>
    </sheetView>
  </sheetViews>
  <sheetFormatPr defaultRowHeight="12.75" x14ac:dyDescent="0.2"/>
  <cols>
    <col min="1" max="1" width="4.85546875" style="3" customWidth="1"/>
    <col min="2" max="2" width="29.85546875" style="3" customWidth="1"/>
    <col min="3" max="3" width="19.140625" style="3" customWidth="1"/>
    <col min="4" max="4" width="16.7109375" style="3" customWidth="1"/>
    <col min="5" max="5" width="15.5703125" style="3" customWidth="1"/>
    <col min="6" max="6" width="17.42578125" style="3" customWidth="1"/>
    <col min="7" max="7" width="16.7109375" style="3" customWidth="1"/>
    <col min="8" max="8" width="15.5703125" style="3" customWidth="1"/>
    <col min="9" max="9" width="13.7109375" style="3" customWidth="1"/>
    <col min="10" max="10" width="27.85546875" style="3" customWidth="1"/>
    <col min="11" max="11" width="9.85546875" style="3" customWidth="1"/>
    <col min="12" max="16384" width="9.140625" style="3"/>
  </cols>
  <sheetData>
    <row r="1" spans="1:14" ht="15.75" customHeight="1" x14ac:dyDescent="0.2">
      <c r="A1" s="1"/>
      <c r="B1" s="1"/>
      <c r="C1" s="1"/>
      <c r="D1" s="1"/>
      <c r="E1" s="2"/>
      <c r="F1" s="2"/>
      <c r="G1" s="2"/>
      <c r="H1" s="2"/>
      <c r="I1" s="202" t="s">
        <v>37</v>
      </c>
      <c r="J1" s="202"/>
    </row>
    <row r="2" spans="1:14" ht="15.75" customHeight="1" x14ac:dyDescent="0.2">
      <c r="A2" s="1"/>
      <c r="B2" s="1"/>
      <c r="C2" s="1"/>
      <c r="D2" s="1"/>
      <c r="E2" s="4"/>
      <c r="F2" s="4"/>
      <c r="G2" s="4"/>
      <c r="H2" s="4"/>
      <c r="I2" s="202" t="s">
        <v>0</v>
      </c>
      <c r="J2" s="202"/>
    </row>
    <row r="3" spans="1:14" ht="18" customHeight="1" x14ac:dyDescent="0.2">
      <c r="A3" s="203" t="s">
        <v>1</v>
      </c>
      <c r="B3" s="203"/>
      <c r="C3" s="203"/>
      <c r="D3" s="203"/>
      <c r="E3" s="203"/>
      <c r="F3" s="203"/>
      <c r="G3" s="203"/>
      <c r="H3" s="203"/>
      <c r="I3" s="203"/>
      <c r="J3" s="203"/>
      <c r="K3" s="2"/>
      <c r="L3" s="1"/>
      <c r="M3" s="1"/>
      <c r="N3" s="1"/>
    </row>
    <row r="4" spans="1:14" ht="18" customHeight="1" x14ac:dyDescent="0.2">
      <c r="A4" s="203" t="s">
        <v>2</v>
      </c>
      <c r="B4" s="203"/>
      <c r="C4" s="203"/>
      <c r="D4" s="203"/>
      <c r="E4" s="203"/>
      <c r="F4" s="203"/>
      <c r="G4" s="203"/>
      <c r="H4" s="203"/>
      <c r="I4" s="203"/>
      <c r="J4" s="203"/>
      <c r="K4" s="2"/>
      <c r="L4" s="1"/>
      <c r="M4" s="1"/>
      <c r="N4" s="1"/>
    </row>
    <row r="5" spans="1:14" ht="18" customHeight="1" x14ac:dyDescent="0.2">
      <c r="A5" s="203" t="s">
        <v>73</v>
      </c>
      <c r="B5" s="203"/>
      <c r="C5" s="203"/>
      <c r="D5" s="203"/>
      <c r="E5" s="203"/>
      <c r="F5" s="203"/>
      <c r="G5" s="203"/>
      <c r="H5" s="203"/>
      <c r="I5" s="203"/>
      <c r="J5" s="203"/>
      <c r="K5" s="2"/>
      <c r="L5" s="1"/>
      <c r="M5" s="1"/>
      <c r="N5" s="1"/>
    </row>
    <row r="6" spans="1:14" ht="13.5" customHeight="1" x14ac:dyDescent="0.2">
      <c r="A6" s="5"/>
      <c r="B6" s="5"/>
      <c r="C6" s="5"/>
      <c r="D6" s="5"/>
      <c r="E6" s="5"/>
      <c r="F6" s="5"/>
      <c r="G6" s="5"/>
      <c r="H6" s="5"/>
      <c r="I6" s="5"/>
      <c r="J6" s="1"/>
      <c r="K6" s="1"/>
      <c r="L6" s="1"/>
      <c r="M6" s="1"/>
      <c r="N6" s="1"/>
    </row>
    <row r="7" spans="1:14" ht="19.5" customHeight="1" x14ac:dyDescent="0.2">
      <c r="A7" s="201" t="s">
        <v>3</v>
      </c>
      <c r="B7" s="201"/>
      <c r="C7" s="201"/>
      <c r="D7" s="201"/>
      <c r="E7" s="201"/>
      <c r="F7" s="201"/>
      <c r="G7" s="201"/>
      <c r="H7" s="201"/>
      <c r="I7" s="201"/>
      <c r="J7" s="201"/>
      <c r="K7" s="1"/>
      <c r="L7" s="1"/>
      <c r="M7" s="1"/>
      <c r="N7" s="1"/>
    </row>
    <row r="8" spans="1:14" ht="9" customHeight="1" x14ac:dyDescent="0.2">
      <c r="A8" s="204" t="s">
        <v>4</v>
      </c>
      <c r="B8" s="204"/>
      <c r="C8" s="204"/>
      <c r="D8" s="204"/>
      <c r="E8" s="204"/>
      <c r="F8" s="204"/>
      <c r="G8" s="204"/>
      <c r="H8" s="204"/>
      <c r="I8" s="204"/>
      <c r="J8" s="204"/>
      <c r="K8" s="1"/>
      <c r="L8" s="1"/>
      <c r="M8" s="1"/>
      <c r="N8" s="1"/>
    </row>
    <row r="9" spans="1:14" ht="19.5" customHeight="1" x14ac:dyDescent="0.2">
      <c r="A9" s="205" t="s">
        <v>5</v>
      </c>
      <c r="B9" s="205"/>
      <c r="C9" s="205"/>
      <c r="D9" s="205"/>
      <c r="E9" s="205"/>
      <c r="F9" s="205"/>
      <c r="G9" s="205"/>
      <c r="H9" s="205"/>
      <c r="I9" s="205"/>
      <c r="J9" s="205"/>
      <c r="K9" s="1"/>
      <c r="L9" s="1"/>
      <c r="M9" s="1"/>
      <c r="N9" s="1"/>
    </row>
    <row r="10" spans="1:14" ht="12" customHeight="1" x14ac:dyDescent="0.2">
      <c r="A10" s="204" t="s">
        <v>6</v>
      </c>
      <c r="B10" s="204"/>
      <c r="C10" s="204"/>
      <c r="D10" s="204"/>
      <c r="E10" s="204"/>
      <c r="F10" s="204"/>
      <c r="G10" s="204"/>
      <c r="H10" s="204"/>
      <c r="I10" s="204"/>
      <c r="J10" s="204"/>
      <c r="K10" s="1"/>
      <c r="L10" s="1"/>
      <c r="M10" s="1"/>
      <c r="N10" s="1"/>
    </row>
    <row r="11" spans="1:14" ht="14.25" customHeight="1" thickBot="1" x14ac:dyDescent="0.25">
      <c r="A11" s="1"/>
      <c r="B11" s="1"/>
      <c r="C11" s="1"/>
      <c r="D11" s="1"/>
      <c r="E11" s="1"/>
      <c r="F11" s="1"/>
      <c r="G11" s="1"/>
      <c r="H11" s="1"/>
      <c r="I11" s="6"/>
      <c r="J11" s="6" t="s">
        <v>7</v>
      </c>
      <c r="K11" s="1"/>
      <c r="L11" s="1"/>
      <c r="M11" s="1"/>
      <c r="N11" s="1"/>
    </row>
    <row r="12" spans="1:14" ht="18" customHeight="1" x14ac:dyDescent="0.2">
      <c r="A12" s="206" t="s">
        <v>8</v>
      </c>
      <c r="B12" s="208" t="s">
        <v>58</v>
      </c>
      <c r="C12" s="210" t="s">
        <v>59</v>
      </c>
      <c r="D12" s="208" t="s">
        <v>11</v>
      </c>
      <c r="E12" s="208" t="s">
        <v>12</v>
      </c>
      <c r="F12" s="210" t="s">
        <v>13</v>
      </c>
      <c r="G12" s="210" t="s">
        <v>14</v>
      </c>
      <c r="H12" s="212" t="s">
        <v>15</v>
      </c>
      <c r="I12" s="213"/>
      <c r="J12" s="214" t="s">
        <v>63</v>
      </c>
      <c r="K12" s="1"/>
      <c r="L12" s="1"/>
      <c r="M12" s="1"/>
      <c r="N12" s="1"/>
    </row>
    <row r="13" spans="1:14" ht="73.5" customHeight="1" x14ac:dyDescent="0.2">
      <c r="A13" s="207"/>
      <c r="B13" s="209"/>
      <c r="C13" s="211"/>
      <c r="D13" s="209"/>
      <c r="E13" s="209"/>
      <c r="F13" s="211"/>
      <c r="G13" s="211"/>
      <c r="H13" s="7" t="s">
        <v>60</v>
      </c>
      <c r="I13" s="117" t="s">
        <v>18</v>
      </c>
      <c r="J13" s="215"/>
      <c r="K13" s="9"/>
      <c r="L13" s="1"/>
      <c r="M13" s="1"/>
      <c r="N13" s="1"/>
    </row>
    <row r="14" spans="1:14" ht="14.25" customHeight="1" x14ac:dyDescent="0.2">
      <c r="A14" s="116">
        <v>1</v>
      </c>
      <c r="B14" s="117">
        <v>2</v>
      </c>
      <c r="C14" s="117">
        <v>3</v>
      </c>
      <c r="D14" s="117">
        <v>4</v>
      </c>
      <c r="E14" s="117">
        <v>5</v>
      </c>
      <c r="F14" s="7">
        <v>6</v>
      </c>
      <c r="G14" s="11">
        <v>7</v>
      </c>
      <c r="H14" s="7">
        <v>8</v>
      </c>
      <c r="I14" s="7">
        <v>9</v>
      </c>
      <c r="J14" s="115">
        <v>10</v>
      </c>
      <c r="K14" s="9"/>
      <c r="L14" s="1"/>
      <c r="M14" s="1"/>
      <c r="N14" s="1"/>
    </row>
    <row r="15" spans="1:14" ht="21" customHeight="1" x14ac:dyDescent="0.2">
      <c r="A15" s="216" t="s">
        <v>19</v>
      </c>
      <c r="B15" s="217"/>
      <c r="C15" s="217"/>
      <c r="D15" s="217"/>
      <c r="E15" s="217"/>
      <c r="F15" s="217"/>
      <c r="G15" s="217"/>
      <c r="H15" s="217"/>
      <c r="I15" s="217"/>
      <c r="J15" s="218"/>
      <c r="K15" s="9"/>
      <c r="L15" s="1"/>
      <c r="M15" s="1"/>
      <c r="N15" s="1"/>
    </row>
    <row r="16" spans="1:14" ht="21" customHeight="1" x14ac:dyDescent="0.2">
      <c r="A16" s="216" t="s">
        <v>20</v>
      </c>
      <c r="B16" s="217"/>
      <c r="C16" s="217"/>
      <c r="D16" s="217"/>
      <c r="E16" s="217"/>
      <c r="F16" s="217"/>
      <c r="G16" s="217"/>
      <c r="H16" s="217"/>
      <c r="I16" s="217"/>
      <c r="J16" s="218"/>
      <c r="K16" s="9"/>
      <c r="L16" s="1"/>
      <c r="M16" s="1"/>
      <c r="N16" s="1"/>
    </row>
    <row r="17" spans="1:14" ht="21" customHeight="1" x14ac:dyDescent="0.2">
      <c r="A17" s="256" t="s">
        <v>38</v>
      </c>
      <c r="B17" s="221" t="s">
        <v>39</v>
      </c>
      <c r="C17" s="223" t="s">
        <v>21</v>
      </c>
      <c r="D17" s="112" t="s">
        <v>40</v>
      </c>
      <c r="E17" s="92">
        <v>18638</v>
      </c>
      <c r="F17" s="126">
        <f>173.2+1049.482+2403.472+200+730+4350.9+30+5301.15</f>
        <v>14238.204</v>
      </c>
      <c r="G17" s="109">
        <f>15551.081-5878.216</f>
        <v>9672.8649999999998</v>
      </c>
      <c r="H17" s="86">
        <f>G17-F17</f>
        <v>-4565.3389999999999</v>
      </c>
      <c r="I17" s="91">
        <f>G17/F17*100%</f>
        <v>0.67935991084268776</v>
      </c>
      <c r="J17" s="274" t="s">
        <v>75</v>
      </c>
      <c r="K17" s="9"/>
      <c r="L17" s="1"/>
      <c r="M17" s="1"/>
      <c r="N17" s="1"/>
    </row>
    <row r="18" spans="1:14" ht="21" customHeight="1" x14ac:dyDescent="0.2">
      <c r="A18" s="256"/>
      <c r="B18" s="221"/>
      <c r="C18" s="223"/>
      <c r="D18" s="112" t="s">
        <v>41</v>
      </c>
      <c r="E18" s="93">
        <v>11709.1</v>
      </c>
      <c r="F18" s="109">
        <f>250+173.2+4350.9+2970+3965</f>
        <v>11709.099999999999</v>
      </c>
      <c r="G18" s="109">
        <f>148.745+173.107+2391.81+2933.652+230.902</f>
        <v>5878.2160000000003</v>
      </c>
      <c r="H18" s="86">
        <f t="shared" ref="H18:H20" si="0">G18-F18</f>
        <v>-5830.8839999999982</v>
      </c>
      <c r="I18" s="91">
        <f t="shared" ref="I18:I23" si="1">G18/F18*100%</f>
        <v>0.50202116302704747</v>
      </c>
      <c r="J18" s="275"/>
      <c r="K18" s="9"/>
      <c r="L18" s="1"/>
      <c r="M18" s="1"/>
      <c r="N18" s="1"/>
    </row>
    <row r="19" spans="1:14" ht="36" customHeight="1" x14ac:dyDescent="0.2">
      <c r="A19" s="256"/>
      <c r="B19" s="221"/>
      <c r="C19" s="67" t="s">
        <v>42</v>
      </c>
      <c r="D19" s="112" t="s">
        <v>41</v>
      </c>
      <c r="E19" s="89">
        <v>0</v>
      </c>
      <c r="F19" s="86">
        <v>0</v>
      </c>
      <c r="G19" s="86">
        <v>0</v>
      </c>
      <c r="H19" s="86">
        <f t="shared" si="0"/>
        <v>0</v>
      </c>
      <c r="I19" s="91">
        <v>0</v>
      </c>
      <c r="J19" s="114"/>
      <c r="K19" s="9"/>
      <c r="L19" s="1"/>
      <c r="M19" s="1"/>
      <c r="N19" s="1"/>
    </row>
    <row r="20" spans="1:14" ht="19.5" customHeight="1" x14ac:dyDescent="0.2">
      <c r="A20" s="256"/>
      <c r="B20" s="221"/>
      <c r="C20" s="112"/>
      <c r="D20" s="113" t="s">
        <v>23</v>
      </c>
      <c r="E20" s="85">
        <f t="shared" ref="E20:G20" si="2">SUM(E17:E19)</f>
        <v>30347.1</v>
      </c>
      <c r="F20" s="85">
        <f t="shared" si="2"/>
        <v>25947.303999999996</v>
      </c>
      <c r="G20" s="85">
        <f t="shared" si="2"/>
        <v>15551.081</v>
      </c>
      <c r="H20" s="87">
        <f t="shared" si="0"/>
        <v>-10396.222999999996</v>
      </c>
      <c r="I20" s="91">
        <f t="shared" si="1"/>
        <v>0.59933321010922758</v>
      </c>
      <c r="J20" s="114"/>
      <c r="K20" s="9"/>
      <c r="L20" s="1"/>
      <c r="M20" s="1"/>
      <c r="N20" s="1"/>
    </row>
    <row r="21" spans="1:14" ht="20.25" customHeight="1" x14ac:dyDescent="0.2">
      <c r="A21" s="221" t="s">
        <v>43</v>
      </c>
      <c r="B21" s="221"/>
      <c r="C21" s="221"/>
      <c r="D21" s="112" t="s">
        <v>40</v>
      </c>
      <c r="E21" s="88">
        <f>E17</f>
        <v>18638</v>
      </c>
      <c r="F21" s="86">
        <f>F17</f>
        <v>14238.204</v>
      </c>
      <c r="G21" s="86">
        <f>G17</f>
        <v>9672.8649999999998</v>
      </c>
      <c r="H21" s="86">
        <f>G21-F21</f>
        <v>-4565.3389999999999</v>
      </c>
      <c r="I21" s="91">
        <f t="shared" si="1"/>
        <v>0.67935991084268776</v>
      </c>
      <c r="J21" s="114"/>
      <c r="K21" s="9"/>
      <c r="L21" s="1"/>
      <c r="M21" s="1"/>
      <c r="N21" s="1"/>
    </row>
    <row r="22" spans="1:14" ht="20.25" customHeight="1" x14ac:dyDescent="0.2">
      <c r="A22" s="221"/>
      <c r="B22" s="221"/>
      <c r="C22" s="221"/>
      <c r="D22" s="112" t="s">
        <v>41</v>
      </c>
      <c r="E22" s="74">
        <f t="shared" ref="E22" si="3">E18+E19</f>
        <v>11709.1</v>
      </c>
      <c r="F22" s="86">
        <f>F18+F19</f>
        <v>11709.099999999999</v>
      </c>
      <c r="G22" s="86">
        <f t="shared" ref="G22" si="4">G18+G19</f>
        <v>5878.2160000000003</v>
      </c>
      <c r="H22" s="86">
        <f t="shared" ref="H22:H23" si="5">G22-F22</f>
        <v>-5830.8839999999982</v>
      </c>
      <c r="I22" s="91">
        <f t="shared" si="1"/>
        <v>0.50202116302704747</v>
      </c>
      <c r="J22" s="114"/>
      <c r="K22" s="9"/>
      <c r="L22" s="1"/>
      <c r="M22" s="1"/>
      <c r="N22" s="1"/>
    </row>
    <row r="23" spans="1:14" ht="20.25" customHeight="1" x14ac:dyDescent="0.2">
      <c r="A23" s="221"/>
      <c r="B23" s="221"/>
      <c r="C23" s="221"/>
      <c r="D23" s="113" t="s">
        <v>23</v>
      </c>
      <c r="E23" s="85">
        <f t="shared" ref="E23:G23" si="6">SUM(E21:E22)</f>
        <v>30347.1</v>
      </c>
      <c r="F23" s="85">
        <f t="shared" si="6"/>
        <v>25947.303999999996</v>
      </c>
      <c r="G23" s="85">
        <f t="shared" si="6"/>
        <v>15551.081</v>
      </c>
      <c r="H23" s="87">
        <f t="shared" si="5"/>
        <v>-10396.222999999996</v>
      </c>
      <c r="I23" s="91">
        <f t="shared" si="1"/>
        <v>0.59933321010922758</v>
      </c>
      <c r="J23" s="114"/>
      <c r="K23" s="9"/>
      <c r="L23" s="1"/>
      <c r="M23" s="1"/>
      <c r="N23" s="1"/>
    </row>
    <row r="24" spans="1:14" ht="19.5" customHeight="1" x14ac:dyDescent="0.2">
      <c r="A24" s="262" t="s">
        <v>44</v>
      </c>
      <c r="B24" s="262"/>
      <c r="C24" s="262"/>
      <c r="D24" s="262"/>
      <c r="E24" s="262"/>
      <c r="F24" s="262"/>
      <c r="G24" s="262"/>
      <c r="H24" s="262"/>
      <c r="I24" s="262"/>
      <c r="J24" s="262"/>
      <c r="K24" s="9"/>
      <c r="L24" s="1"/>
      <c r="M24" s="1"/>
      <c r="N24" s="1"/>
    </row>
    <row r="25" spans="1:14" ht="31.5" customHeight="1" x14ac:dyDescent="0.2">
      <c r="A25" s="256" t="s">
        <v>45</v>
      </c>
      <c r="B25" s="263" t="s">
        <v>46</v>
      </c>
      <c r="C25" s="223" t="s">
        <v>21</v>
      </c>
      <c r="D25" s="112" t="s">
        <v>40</v>
      </c>
      <c r="E25" s="89">
        <v>53863.1</v>
      </c>
      <c r="F25" s="86">
        <f>58583.808-321.8</f>
        <v>58262.007999999994</v>
      </c>
      <c r="G25" s="109">
        <f>34461.096</f>
        <v>34461.095999999998</v>
      </c>
      <c r="H25" s="86">
        <f>G25-F25</f>
        <v>-23800.911999999997</v>
      </c>
      <c r="I25" s="91">
        <f t="shared" ref="I25:I30" si="7">G25/F25*100%</f>
        <v>0.59148486608975104</v>
      </c>
      <c r="J25" s="272" t="s">
        <v>76</v>
      </c>
      <c r="K25" s="9"/>
      <c r="L25" s="1"/>
      <c r="M25" s="1"/>
      <c r="N25" s="1"/>
    </row>
    <row r="26" spans="1:14" ht="24.75" customHeight="1" x14ac:dyDescent="0.2">
      <c r="A26" s="256"/>
      <c r="B26" s="263"/>
      <c r="C26" s="223"/>
      <c r="D26" s="112" t="s">
        <v>41</v>
      </c>
      <c r="E26" s="89">
        <v>321.8</v>
      </c>
      <c r="F26" s="86">
        <v>321.8</v>
      </c>
      <c r="G26" s="109">
        <v>125.995</v>
      </c>
      <c r="H26" s="86">
        <f t="shared" ref="H26:H30" si="8">G26-F26</f>
        <v>-195.80500000000001</v>
      </c>
      <c r="I26" s="91">
        <v>0</v>
      </c>
      <c r="J26" s="273"/>
      <c r="K26" s="9"/>
      <c r="L26" s="1"/>
      <c r="M26" s="1"/>
      <c r="N26" s="1"/>
    </row>
    <row r="27" spans="1:14" ht="22.5" customHeight="1" x14ac:dyDescent="0.2">
      <c r="A27" s="256"/>
      <c r="B27" s="263"/>
      <c r="C27" s="112"/>
      <c r="D27" s="112" t="s">
        <v>23</v>
      </c>
      <c r="E27" s="85">
        <f t="shared" ref="E27" si="9">SUM(E25:E26)</f>
        <v>54184.9</v>
      </c>
      <c r="F27" s="87">
        <f>SUM(F25:F26)</f>
        <v>58583.807999999997</v>
      </c>
      <c r="G27" s="87">
        <f t="shared" ref="G27" si="10">SUM(G25:G26)</f>
        <v>34587.091</v>
      </c>
      <c r="H27" s="87">
        <f t="shared" si="8"/>
        <v>-23996.716999999997</v>
      </c>
      <c r="I27" s="91">
        <f t="shared" si="7"/>
        <v>0.59038652796349467</v>
      </c>
      <c r="J27" s="114"/>
      <c r="K27" s="9"/>
      <c r="L27" s="1"/>
      <c r="M27" s="1"/>
      <c r="N27" s="1"/>
    </row>
    <row r="28" spans="1:14" ht="21.75" customHeight="1" x14ac:dyDescent="0.2">
      <c r="A28" s="266" t="s">
        <v>47</v>
      </c>
      <c r="B28" s="266"/>
      <c r="C28" s="266"/>
      <c r="D28" s="112" t="s">
        <v>40</v>
      </c>
      <c r="E28" s="89">
        <f>E25</f>
        <v>53863.1</v>
      </c>
      <c r="F28" s="86">
        <f>F25</f>
        <v>58262.007999999994</v>
      </c>
      <c r="G28" s="86">
        <f>G25</f>
        <v>34461.095999999998</v>
      </c>
      <c r="H28" s="86">
        <f t="shared" si="8"/>
        <v>-23800.911999999997</v>
      </c>
      <c r="I28" s="91">
        <f t="shared" si="7"/>
        <v>0.59148486608975104</v>
      </c>
      <c r="J28" s="114"/>
      <c r="K28" s="9"/>
      <c r="L28" s="1"/>
      <c r="M28" s="1"/>
      <c r="N28" s="1"/>
    </row>
    <row r="29" spans="1:14" ht="21.75" customHeight="1" x14ac:dyDescent="0.2">
      <c r="A29" s="266"/>
      <c r="B29" s="266"/>
      <c r="C29" s="266"/>
      <c r="D29" s="112" t="s">
        <v>41</v>
      </c>
      <c r="E29" s="89">
        <f>E26</f>
        <v>321.8</v>
      </c>
      <c r="F29" s="89">
        <f t="shared" ref="F29:G29" si="11">F26</f>
        <v>321.8</v>
      </c>
      <c r="G29" s="89">
        <f t="shared" si="11"/>
        <v>125.995</v>
      </c>
      <c r="H29" s="86">
        <f t="shared" si="8"/>
        <v>-195.80500000000001</v>
      </c>
      <c r="I29" s="91">
        <v>0</v>
      </c>
      <c r="J29" s="114"/>
      <c r="K29" s="9"/>
      <c r="L29" s="1"/>
      <c r="M29" s="1"/>
      <c r="N29" s="1"/>
    </row>
    <row r="30" spans="1:14" ht="21.75" customHeight="1" x14ac:dyDescent="0.2">
      <c r="A30" s="266"/>
      <c r="B30" s="266"/>
      <c r="C30" s="266"/>
      <c r="D30" s="113" t="s">
        <v>23</v>
      </c>
      <c r="E30" s="85">
        <f t="shared" ref="E30:G30" si="12">SUM(E28:E29)</f>
        <v>54184.9</v>
      </c>
      <c r="F30" s="85">
        <f t="shared" si="12"/>
        <v>58583.807999999997</v>
      </c>
      <c r="G30" s="85">
        <f t="shared" si="12"/>
        <v>34587.091</v>
      </c>
      <c r="H30" s="87">
        <f t="shared" si="8"/>
        <v>-23996.716999999997</v>
      </c>
      <c r="I30" s="91">
        <f t="shared" si="7"/>
        <v>0.59038652796349467</v>
      </c>
      <c r="J30" s="114"/>
      <c r="K30" s="9"/>
      <c r="L30" s="1"/>
      <c r="M30" s="1"/>
      <c r="N30" s="1"/>
    </row>
    <row r="31" spans="1:14" ht="19.5" customHeight="1" x14ac:dyDescent="0.2">
      <c r="A31" s="262" t="s">
        <v>48</v>
      </c>
      <c r="B31" s="262"/>
      <c r="C31" s="262"/>
      <c r="D31" s="262"/>
      <c r="E31" s="262"/>
      <c r="F31" s="262"/>
      <c r="G31" s="262"/>
      <c r="H31" s="262"/>
      <c r="I31" s="262"/>
      <c r="J31" s="262"/>
      <c r="K31" s="9"/>
      <c r="L31" s="1"/>
      <c r="M31" s="1"/>
      <c r="N31" s="1"/>
    </row>
    <row r="32" spans="1:14" ht="19.5" customHeight="1" x14ac:dyDescent="0.2">
      <c r="A32" s="256" t="s">
        <v>49</v>
      </c>
      <c r="B32" s="263" t="s">
        <v>50</v>
      </c>
      <c r="C32" s="223" t="s">
        <v>21</v>
      </c>
      <c r="D32" s="112" t="s">
        <v>40</v>
      </c>
      <c r="E32" s="90">
        <v>2800</v>
      </c>
      <c r="F32" s="86">
        <v>2800</v>
      </c>
      <c r="G32" s="109">
        <v>1436.8</v>
      </c>
      <c r="H32" s="86">
        <f>G32-F32</f>
        <v>-1363.2</v>
      </c>
      <c r="I32" s="91">
        <f t="shared" ref="I32:I47" si="13">G32/F32*100%</f>
        <v>0.51314285714285712</v>
      </c>
      <c r="J32" s="274" t="s">
        <v>77</v>
      </c>
      <c r="K32" s="9"/>
      <c r="L32" s="1"/>
      <c r="M32" s="1"/>
      <c r="N32" s="1"/>
    </row>
    <row r="33" spans="1:14" ht="19.5" customHeight="1" x14ac:dyDescent="0.2">
      <c r="A33" s="256"/>
      <c r="B33" s="263"/>
      <c r="C33" s="223"/>
      <c r="D33" s="112" t="s">
        <v>41</v>
      </c>
      <c r="E33" s="89">
        <v>473</v>
      </c>
      <c r="F33" s="86">
        <v>473</v>
      </c>
      <c r="G33" s="109">
        <v>473</v>
      </c>
      <c r="H33" s="86">
        <f t="shared" ref="H33:H47" si="14">G33-F33</f>
        <v>0</v>
      </c>
      <c r="I33" s="91">
        <f t="shared" si="13"/>
        <v>1</v>
      </c>
      <c r="J33" s="275"/>
      <c r="K33" s="9"/>
      <c r="L33" s="1"/>
      <c r="M33" s="1"/>
      <c r="N33" s="1"/>
    </row>
    <row r="34" spans="1:14" ht="34.5" customHeight="1" x14ac:dyDescent="0.2">
      <c r="A34" s="256"/>
      <c r="B34" s="263"/>
      <c r="C34" s="67" t="s">
        <v>42</v>
      </c>
      <c r="D34" s="112" t="s">
        <v>41</v>
      </c>
      <c r="E34" s="94">
        <v>41</v>
      </c>
      <c r="F34" s="86">
        <v>41</v>
      </c>
      <c r="G34" s="86">
        <v>41</v>
      </c>
      <c r="H34" s="86">
        <f t="shared" si="14"/>
        <v>0</v>
      </c>
      <c r="I34" s="91">
        <f t="shared" si="13"/>
        <v>1</v>
      </c>
      <c r="J34" s="117"/>
      <c r="K34" s="9"/>
      <c r="L34" s="1"/>
      <c r="M34" s="1"/>
      <c r="N34" s="1"/>
    </row>
    <row r="35" spans="1:14" ht="19.5" customHeight="1" x14ac:dyDescent="0.2">
      <c r="A35" s="256"/>
      <c r="B35" s="263"/>
      <c r="C35" s="112"/>
      <c r="D35" s="113" t="s">
        <v>23</v>
      </c>
      <c r="E35" s="95">
        <f t="shared" ref="E35:G35" si="15">SUM(E32:E34)</f>
        <v>3314</v>
      </c>
      <c r="F35" s="95">
        <f t="shared" si="15"/>
        <v>3314</v>
      </c>
      <c r="G35" s="95">
        <f t="shared" si="15"/>
        <v>1950.8</v>
      </c>
      <c r="H35" s="87">
        <f t="shared" si="14"/>
        <v>-1363.2</v>
      </c>
      <c r="I35" s="91">
        <f t="shared" si="13"/>
        <v>0.5886541943270972</v>
      </c>
      <c r="J35" s="117"/>
      <c r="K35" s="9"/>
      <c r="L35" s="1"/>
      <c r="M35" s="1"/>
      <c r="N35" s="1"/>
    </row>
    <row r="36" spans="1:14" ht="19.5" customHeight="1" x14ac:dyDescent="0.2">
      <c r="A36" s="266" t="s">
        <v>51</v>
      </c>
      <c r="B36" s="266"/>
      <c r="C36" s="266"/>
      <c r="D36" s="112" t="s">
        <v>40</v>
      </c>
      <c r="E36" s="90">
        <f>E32</f>
        <v>2800</v>
      </c>
      <c r="F36" s="90">
        <f t="shared" ref="F36:G36" si="16">F32</f>
        <v>2800</v>
      </c>
      <c r="G36" s="90">
        <f t="shared" si="16"/>
        <v>1436.8</v>
      </c>
      <c r="H36" s="86">
        <f t="shared" si="14"/>
        <v>-1363.2</v>
      </c>
      <c r="I36" s="91">
        <f t="shared" si="13"/>
        <v>0.51314285714285712</v>
      </c>
      <c r="J36" s="117"/>
      <c r="K36" s="9"/>
      <c r="L36" s="1"/>
      <c r="M36" s="1"/>
      <c r="N36" s="1"/>
    </row>
    <row r="37" spans="1:14" ht="19.5" customHeight="1" x14ac:dyDescent="0.2">
      <c r="A37" s="266"/>
      <c r="B37" s="266"/>
      <c r="C37" s="266"/>
      <c r="D37" s="112" t="s">
        <v>41</v>
      </c>
      <c r="E37" s="75">
        <f t="shared" ref="E37:G37" si="17">E33+E34</f>
        <v>514</v>
      </c>
      <c r="F37" s="75">
        <f t="shared" si="17"/>
        <v>514</v>
      </c>
      <c r="G37" s="75">
        <f t="shared" si="17"/>
        <v>514</v>
      </c>
      <c r="H37" s="86">
        <f t="shared" si="14"/>
        <v>0</v>
      </c>
      <c r="I37" s="91">
        <f t="shared" si="13"/>
        <v>1</v>
      </c>
      <c r="J37" s="117"/>
      <c r="K37" s="9"/>
      <c r="L37" s="1"/>
      <c r="M37" s="1"/>
      <c r="N37" s="1"/>
    </row>
    <row r="38" spans="1:14" ht="19.5" customHeight="1" x14ac:dyDescent="0.2">
      <c r="A38" s="266"/>
      <c r="B38" s="266"/>
      <c r="C38" s="266"/>
      <c r="D38" s="113" t="s">
        <v>23</v>
      </c>
      <c r="E38" s="95">
        <f t="shared" ref="E38:G38" si="18">SUM(E36:E37)</f>
        <v>3314</v>
      </c>
      <c r="F38" s="95">
        <f t="shared" si="18"/>
        <v>3314</v>
      </c>
      <c r="G38" s="95">
        <f t="shared" si="18"/>
        <v>1950.8</v>
      </c>
      <c r="H38" s="87">
        <f t="shared" si="14"/>
        <v>-1363.2</v>
      </c>
      <c r="I38" s="91">
        <f t="shared" si="13"/>
        <v>0.5886541943270972</v>
      </c>
      <c r="J38" s="117"/>
      <c r="K38" s="9"/>
      <c r="L38" s="1"/>
      <c r="M38" s="1"/>
      <c r="N38" s="1"/>
    </row>
    <row r="39" spans="1:14" ht="19.5" customHeight="1" x14ac:dyDescent="0.2">
      <c r="A39" s="267"/>
      <c r="B39" s="269" t="s">
        <v>52</v>
      </c>
      <c r="C39" s="270" t="s">
        <v>22</v>
      </c>
      <c r="D39" s="113" t="s">
        <v>40</v>
      </c>
      <c r="E39" s="96">
        <f t="shared" ref="E39:G39" si="19">E17+E25+E32</f>
        <v>75301.100000000006</v>
      </c>
      <c r="F39" s="96">
        <f t="shared" si="19"/>
        <v>75300.212</v>
      </c>
      <c r="G39" s="96">
        <f t="shared" si="19"/>
        <v>45570.760999999999</v>
      </c>
      <c r="H39" s="87">
        <f t="shared" si="14"/>
        <v>-29729.451000000001</v>
      </c>
      <c r="I39" s="97">
        <f t="shared" si="13"/>
        <v>0.60518768526176259</v>
      </c>
      <c r="J39" s="117"/>
      <c r="K39" s="9"/>
      <c r="L39" s="1"/>
      <c r="M39" s="1"/>
      <c r="N39" s="1"/>
    </row>
    <row r="40" spans="1:14" ht="19.5" customHeight="1" x14ac:dyDescent="0.2">
      <c r="A40" s="267"/>
      <c r="B40" s="269"/>
      <c r="C40" s="270"/>
      <c r="D40" s="113" t="s">
        <v>41</v>
      </c>
      <c r="E40" s="96">
        <f t="shared" ref="E40:G40" si="20">E18+E19+E26+E33+E34</f>
        <v>12544.9</v>
      </c>
      <c r="F40" s="96">
        <f t="shared" si="20"/>
        <v>12544.899999999998</v>
      </c>
      <c r="G40" s="96">
        <f t="shared" si="20"/>
        <v>6518.2110000000002</v>
      </c>
      <c r="H40" s="87">
        <f t="shared" si="14"/>
        <v>-6026.6889999999976</v>
      </c>
      <c r="I40" s="97">
        <f t="shared" si="13"/>
        <v>0.51959051088490149</v>
      </c>
      <c r="J40" s="117"/>
      <c r="K40" s="9"/>
      <c r="L40" s="1"/>
      <c r="M40" s="1"/>
      <c r="N40" s="1"/>
    </row>
    <row r="41" spans="1:14" ht="19.5" customHeight="1" x14ac:dyDescent="0.2">
      <c r="A41" s="267"/>
      <c r="B41" s="269"/>
      <c r="C41" s="270"/>
      <c r="D41" s="113" t="s">
        <v>23</v>
      </c>
      <c r="E41" s="96">
        <f t="shared" ref="E41:G41" si="21">SUM(E39:E40)</f>
        <v>87846</v>
      </c>
      <c r="F41" s="96">
        <f t="shared" si="21"/>
        <v>87845.111999999994</v>
      </c>
      <c r="G41" s="96">
        <f t="shared" si="21"/>
        <v>52088.972000000002</v>
      </c>
      <c r="H41" s="87">
        <f t="shared" si="14"/>
        <v>-35756.139999999992</v>
      </c>
      <c r="I41" s="97">
        <f t="shared" si="13"/>
        <v>0.5929638065689985</v>
      </c>
      <c r="J41" s="117"/>
      <c r="K41" s="9"/>
      <c r="L41" s="1"/>
      <c r="M41" s="1"/>
      <c r="N41" s="1"/>
    </row>
    <row r="42" spans="1:14" ht="19.5" customHeight="1" x14ac:dyDescent="0.2">
      <c r="A42" s="70"/>
      <c r="B42" s="71" t="s">
        <v>53</v>
      </c>
      <c r="C42" s="71"/>
      <c r="D42" s="71"/>
      <c r="E42" s="72"/>
      <c r="F42" s="84"/>
      <c r="G42" s="84"/>
      <c r="H42" s="86"/>
      <c r="I42" s="86"/>
      <c r="J42" s="117"/>
      <c r="K42" s="9"/>
      <c r="L42" s="1"/>
      <c r="M42" s="1"/>
      <c r="N42" s="1"/>
    </row>
    <row r="43" spans="1:14" ht="19.5" customHeight="1" x14ac:dyDescent="0.2">
      <c r="A43" s="223"/>
      <c r="B43" s="271" t="s">
        <v>54</v>
      </c>
      <c r="C43" s="271" t="s">
        <v>22</v>
      </c>
      <c r="D43" s="113" t="s">
        <v>40</v>
      </c>
      <c r="E43" s="98">
        <f t="shared" ref="E43:G44" si="22">E17+E25+E32</f>
        <v>75301.100000000006</v>
      </c>
      <c r="F43" s="98">
        <f t="shared" si="22"/>
        <v>75300.212</v>
      </c>
      <c r="G43" s="98">
        <f t="shared" si="22"/>
        <v>45570.760999999999</v>
      </c>
      <c r="H43" s="87">
        <f t="shared" si="14"/>
        <v>-29729.451000000001</v>
      </c>
      <c r="I43" s="97">
        <f t="shared" si="13"/>
        <v>0.60518768526176259</v>
      </c>
      <c r="J43" s="117"/>
      <c r="K43" s="9"/>
      <c r="L43" s="1"/>
      <c r="M43" s="1"/>
      <c r="N43" s="1"/>
    </row>
    <row r="44" spans="1:14" ht="19.5" customHeight="1" x14ac:dyDescent="0.2">
      <c r="A44" s="223"/>
      <c r="B44" s="271"/>
      <c r="C44" s="271"/>
      <c r="D44" s="113" t="s">
        <v>41</v>
      </c>
      <c r="E44" s="98">
        <f t="shared" si="22"/>
        <v>12503.9</v>
      </c>
      <c r="F44" s="98">
        <f t="shared" si="22"/>
        <v>12503.899999999998</v>
      </c>
      <c r="G44" s="98">
        <f t="shared" si="22"/>
        <v>6477.2110000000002</v>
      </c>
      <c r="H44" s="87">
        <f t="shared" si="14"/>
        <v>-6026.6889999999976</v>
      </c>
      <c r="I44" s="97">
        <f t="shared" si="13"/>
        <v>0.51801525923911751</v>
      </c>
      <c r="J44" s="117"/>
      <c r="K44" s="9"/>
      <c r="L44" s="1"/>
      <c r="M44" s="1"/>
      <c r="N44" s="1"/>
    </row>
    <row r="45" spans="1:14" ht="19.5" customHeight="1" x14ac:dyDescent="0.2">
      <c r="A45" s="223"/>
      <c r="B45" s="271"/>
      <c r="C45" s="271"/>
      <c r="D45" s="113" t="s">
        <v>23</v>
      </c>
      <c r="E45" s="98">
        <f t="shared" ref="E45:G45" si="23">SUM(E43:E44)</f>
        <v>87805</v>
      </c>
      <c r="F45" s="98">
        <f t="shared" si="23"/>
        <v>87804.111999999994</v>
      </c>
      <c r="G45" s="98">
        <f t="shared" si="23"/>
        <v>52047.972000000002</v>
      </c>
      <c r="H45" s="87">
        <f t="shared" si="14"/>
        <v>-35756.139999999992</v>
      </c>
      <c r="I45" s="97">
        <f t="shared" si="13"/>
        <v>0.59277374162157692</v>
      </c>
      <c r="J45" s="117"/>
      <c r="K45" s="9"/>
      <c r="L45" s="1"/>
      <c r="M45" s="1"/>
      <c r="N45" s="1"/>
    </row>
    <row r="46" spans="1:14" ht="19.5" customHeight="1" x14ac:dyDescent="0.2">
      <c r="A46" s="223"/>
      <c r="B46" s="271" t="s">
        <v>55</v>
      </c>
      <c r="C46" s="271" t="s">
        <v>22</v>
      </c>
      <c r="D46" s="113" t="s">
        <v>41</v>
      </c>
      <c r="E46" s="99">
        <f t="shared" ref="E46:G46" si="24">E19+E34</f>
        <v>41</v>
      </c>
      <c r="F46" s="99">
        <f t="shared" si="24"/>
        <v>41</v>
      </c>
      <c r="G46" s="99">
        <f t="shared" si="24"/>
        <v>41</v>
      </c>
      <c r="H46" s="87">
        <f t="shared" si="14"/>
        <v>0</v>
      </c>
      <c r="I46" s="97">
        <f t="shared" si="13"/>
        <v>1</v>
      </c>
      <c r="J46" s="117"/>
      <c r="K46" s="9"/>
      <c r="L46" s="1"/>
      <c r="M46" s="1"/>
      <c r="N46" s="1"/>
    </row>
    <row r="47" spans="1:14" ht="19.5" customHeight="1" x14ac:dyDescent="0.2">
      <c r="A47" s="223"/>
      <c r="B47" s="271"/>
      <c r="C47" s="271"/>
      <c r="D47" s="113" t="s">
        <v>23</v>
      </c>
      <c r="E47" s="99">
        <f t="shared" ref="E47:G47" si="25">E46</f>
        <v>41</v>
      </c>
      <c r="F47" s="99">
        <f t="shared" si="25"/>
        <v>41</v>
      </c>
      <c r="G47" s="99">
        <f t="shared" si="25"/>
        <v>41</v>
      </c>
      <c r="H47" s="87">
        <f t="shared" si="14"/>
        <v>0</v>
      </c>
      <c r="I47" s="97">
        <f t="shared" si="13"/>
        <v>1</v>
      </c>
      <c r="J47" s="117"/>
      <c r="K47" s="9"/>
      <c r="L47" s="1"/>
      <c r="M47" s="1"/>
      <c r="N47" s="1"/>
    </row>
    <row r="48" spans="1:14" ht="12" customHeight="1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9"/>
      <c r="L48" s="1"/>
      <c r="M48" s="1"/>
      <c r="N48" s="1"/>
    </row>
    <row r="49" spans="1:14" ht="12" customHeight="1" x14ac:dyDescent="0.2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9"/>
      <c r="L49" s="1"/>
      <c r="M49" s="1"/>
      <c r="N49" s="1"/>
    </row>
    <row r="50" spans="1:14" ht="12" customHeight="1" x14ac:dyDescent="0.2">
      <c r="A50" s="14"/>
      <c r="B50" s="15"/>
      <c r="C50" s="16"/>
      <c r="D50" s="17"/>
      <c r="E50" s="18"/>
      <c r="F50" s="18"/>
      <c r="G50" s="18"/>
      <c r="H50" s="18"/>
      <c r="I50" s="19"/>
      <c r="J50" s="20"/>
      <c r="K50" s="13"/>
      <c r="L50" s="1"/>
      <c r="M50" s="1"/>
      <c r="N50" s="1"/>
    </row>
    <row r="51" spans="1:14" ht="45" customHeight="1" x14ac:dyDescent="0.25">
      <c r="A51" s="249" t="s">
        <v>5</v>
      </c>
      <c r="B51" s="249"/>
      <c r="C51" s="250" t="s">
        <v>25</v>
      </c>
      <c r="D51" s="250"/>
      <c r="E51" s="21"/>
      <c r="F51" s="18"/>
      <c r="G51" s="240" t="s">
        <v>26</v>
      </c>
      <c r="H51" s="240"/>
      <c r="I51" s="22"/>
      <c r="J51" s="23" t="s">
        <v>27</v>
      </c>
      <c r="K51" s="13"/>
      <c r="L51" s="1"/>
      <c r="M51" s="1"/>
      <c r="N51" s="1"/>
    </row>
    <row r="52" spans="1:14" ht="24.75" customHeight="1" x14ac:dyDescent="0.2">
      <c r="A52" s="24"/>
      <c r="B52" s="110" t="s">
        <v>6</v>
      </c>
      <c r="C52" s="253" t="s">
        <v>28</v>
      </c>
      <c r="D52" s="253"/>
      <c r="E52" s="111" t="s">
        <v>29</v>
      </c>
      <c r="F52" s="111"/>
      <c r="G52" s="254" t="s">
        <v>30</v>
      </c>
      <c r="H52" s="254"/>
      <c r="I52" s="27" t="s">
        <v>29</v>
      </c>
      <c r="J52" s="28" t="s">
        <v>31</v>
      </c>
      <c r="K52" s="13"/>
      <c r="L52" s="1"/>
      <c r="M52" s="1"/>
      <c r="N52" s="1"/>
    </row>
    <row r="53" spans="1:14" ht="18" customHeight="1" x14ac:dyDescent="0.2">
      <c r="A53" s="29"/>
      <c r="B53" s="110"/>
      <c r="C53" s="110"/>
      <c r="D53" s="110"/>
      <c r="E53" s="111"/>
      <c r="F53" s="111"/>
      <c r="G53" s="111"/>
      <c r="H53" s="111"/>
      <c r="I53" s="30"/>
      <c r="J53" s="28"/>
      <c r="K53" s="13"/>
      <c r="L53" s="1"/>
      <c r="M53" s="1"/>
      <c r="N53" s="1"/>
    </row>
    <row r="54" spans="1:14" ht="29.25" customHeight="1" x14ac:dyDescent="0.25">
      <c r="A54" s="249" t="s">
        <v>24</v>
      </c>
      <c r="B54" s="249"/>
      <c r="C54" s="250" t="s">
        <v>32</v>
      </c>
      <c r="D54" s="250"/>
      <c r="E54" s="31"/>
      <c r="F54" s="32"/>
      <c r="G54" s="240" t="s">
        <v>33</v>
      </c>
      <c r="H54" s="240"/>
      <c r="I54" s="33"/>
      <c r="J54" s="23" t="s">
        <v>34</v>
      </c>
      <c r="K54" s="13"/>
      <c r="L54" s="1"/>
      <c r="M54" s="1"/>
      <c r="N54" s="1"/>
    </row>
    <row r="55" spans="1:14" ht="21.75" customHeight="1" x14ac:dyDescent="0.2">
      <c r="A55" s="255" t="s">
        <v>35</v>
      </c>
      <c r="B55" s="255"/>
      <c r="C55" s="253" t="s">
        <v>28</v>
      </c>
      <c r="D55" s="253"/>
      <c r="E55" s="111" t="s">
        <v>29</v>
      </c>
      <c r="F55" s="111"/>
      <c r="G55" s="254" t="s">
        <v>30</v>
      </c>
      <c r="H55" s="254"/>
      <c r="I55" s="27" t="s">
        <v>29</v>
      </c>
      <c r="J55" s="28" t="s">
        <v>31</v>
      </c>
      <c r="K55" s="13"/>
      <c r="L55" s="1"/>
      <c r="M55" s="1"/>
      <c r="N55" s="1"/>
    </row>
    <row r="56" spans="1:14" ht="11.25" customHeight="1" x14ac:dyDescent="0.2">
      <c r="A56" s="14"/>
      <c r="B56" s="15"/>
      <c r="C56" s="16"/>
      <c r="D56" s="34"/>
      <c r="E56" s="18"/>
      <c r="F56" s="18"/>
      <c r="G56" s="18"/>
      <c r="H56" s="18"/>
      <c r="I56" s="19"/>
      <c r="J56" s="20"/>
      <c r="K56" s="13"/>
      <c r="L56" s="1"/>
      <c r="M56" s="1"/>
      <c r="N56" s="1"/>
    </row>
    <row r="57" spans="1:14" ht="12.75" customHeight="1" x14ac:dyDescent="0.2">
      <c r="A57" s="251"/>
      <c r="B57" s="35" t="s">
        <v>36</v>
      </c>
      <c r="C57" s="252" t="s">
        <v>74</v>
      </c>
      <c r="D57" s="252"/>
      <c r="E57" s="18"/>
      <c r="F57" s="18"/>
      <c r="G57" s="18"/>
      <c r="H57" s="18"/>
      <c r="I57" s="19"/>
      <c r="J57" s="20"/>
      <c r="K57" s="13"/>
      <c r="L57" s="1"/>
      <c r="M57" s="1"/>
      <c r="N57" s="1"/>
    </row>
    <row r="58" spans="1:14" ht="23.25" customHeight="1" x14ac:dyDescent="0.2">
      <c r="A58" s="251"/>
      <c r="B58" s="15"/>
      <c r="C58" s="16"/>
      <c r="D58" s="34"/>
      <c r="E58" s="18"/>
      <c r="F58" s="18"/>
      <c r="G58" s="18"/>
      <c r="H58" s="18"/>
      <c r="I58" s="19"/>
      <c r="J58" s="20"/>
      <c r="K58" s="13"/>
      <c r="L58" s="1"/>
      <c r="M58" s="1"/>
      <c r="N58" s="1"/>
    </row>
    <row r="59" spans="1:14" ht="24.75" customHeight="1" x14ac:dyDescent="0.2">
      <c r="A59" s="14"/>
      <c r="B59" s="15"/>
      <c r="C59" s="16"/>
      <c r="D59" s="17"/>
      <c r="E59" s="18"/>
      <c r="F59" s="18"/>
      <c r="G59" s="18"/>
      <c r="H59" s="18"/>
      <c r="I59" s="19"/>
      <c r="J59" s="20"/>
      <c r="K59" s="13"/>
      <c r="L59" s="1"/>
      <c r="M59" s="1"/>
      <c r="N59" s="1"/>
    </row>
    <row r="60" spans="1:14" ht="24.75" customHeight="1" x14ac:dyDescent="0.2">
      <c r="A60" s="14"/>
      <c r="B60" s="15"/>
      <c r="C60" s="16"/>
      <c r="D60" s="34"/>
      <c r="E60" s="18"/>
      <c r="F60" s="18"/>
      <c r="G60" s="18"/>
      <c r="H60" s="18"/>
      <c r="I60" s="19"/>
      <c r="J60" s="20"/>
      <c r="K60" s="13"/>
      <c r="L60" s="1"/>
      <c r="M60" s="1"/>
      <c r="N60" s="1"/>
    </row>
    <row r="61" spans="1:14" ht="24.75" customHeight="1" x14ac:dyDescent="0.2">
      <c r="A61" s="14"/>
      <c r="B61" s="15"/>
      <c r="C61" s="16"/>
      <c r="D61" s="34"/>
      <c r="E61" s="18"/>
      <c r="F61" s="18"/>
      <c r="G61" s="18"/>
      <c r="H61" s="18"/>
      <c r="I61" s="19"/>
      <c r="J61" s="20"/>
      <c r="K61" s="13"/>
      <c r="L61" s="1"/>
      <c r="M61" s="1"/>
      <c r="N61" s="1"/>
    </row>
    <row r="62" spans="1:14" ht="24.75" customHeight="1" x14ac:dyDescent="0.2">
      <c r="A62" s="14"/>
      <c r="B62" s="15"/>
      <c r="C62" s="16"/>
      <c r="D62" s="34"/>
      <c r="E62" s="18"/>
      <c r="F62" s="18"/>
      <c r="G62" s="18"/>
      <c r="H62" s="18"/>
      <c r="I62" s="19"/>
      <c r="J62" s="20"/>
      <c r="K62" s="13"/>
      <c r="L62" s="1"/>
      <c r="M62" s="1"/>
      <c r="N62" s="1"/>
    </row>
    <row r="63" spans="1:14" ht="24.75" customHeight="1" x14ac:dyDescent="0.2">
      <c r="A63" s="14"/>
      <c r="B63" s="15"/>
      <c r="C63" s="16"/>
      <c r="D63" s="17"/>
      <c r="E63" s="36"/>
      <c r="F63" s="36"/>
      <c r="G63" s="36"/>
      <c r="H63" s="36"/>
      <c r="I63" s="19"/>
      <c r="J63" s="20"/>
      <c r="K63" s="13"/>
      <c r="L63" s="1"/>
      <c r="M63" s="1"/>
      <c r="N63" s="1"/>
    </row>
    <row r="64" spans="1:14" ht="28.5" customHeight="1" x14ac:dyDescent="0.2">
      <c r="A64" s="14"/>
      <c r="B64" s="15"/>
      <c r="C64" s="16"/>
      <c r="D64" s="34"/>
      <c r="E64" s="36"/>
      <c r="F64" s="36"/>
      <c r="G64" s="36"/>
      <c r="H64" s="36"/>
      <c r="I64" s="19"/>
      <c r="J64" s="20"/>
      <c r="K64" s="13"/>
      <c r="L64" s="1"/>
      <c r="M64" s="1"/>
      <c r="N64" s="1"/>
    </row>
    <row r="65" spans="1:14" ht="24.75" customHeight="1" x14ac:dyDescent="0.2">
      <c r="A65" s="14"/>
      <c r="B65" s="15"/>
      <c r="C65" s="16"/>
      <c r="D65" s="17"/>
      <c r="E65" s="18"/>
      <c r="F65" s="18"/>
      <c r="G65" s="18"/>
      <c r="H65" s="18"/>
      <c r="I65" s="19"/>
      <c r="J65" s="20"/>
      <c r="K65" s="13"/>
      <c r="L65" s="1"/>
      <c r="M65" s="1"/>
      <c r="N65" s="1"/>
    </row>
    <row r="66" spans="1:14" ht="24.75" customHeight="1" x14ac:dyDescent="0.2">
      <c r="A66" s="14"/>
      <c r="B66" s="15"/>
      <c r="C66" s="16"/>
      <c r="D66" s="34"/>
      <c r="E66" s="18"/>
      <c r="F66" s="18"/>
      <c r="G66" s="18"/>
      <c r="H66" s="18"/>
      <c r="I66" s="19"/>
      <c r="J66" s="20"/>
      <c r="K66" s="13"/>
      <c r="L66" s="1"/>
      <c r="M66" s="1"/>
      <c r="N66" s="1"/>
    </row>
    <row r="67" spans="1:14" ht="24.75" customHeight="1" x14ac:dyDescent="0.2">
      <c r="A67" s="14"/>
      <c r="B67" s="15"/>
      <c r="C67" s="16"/>
      <c r="D67" s="34"/>
      <c r="E67" s="18"/>
      <c r="F67" s="18"/>
      <c r="G67" s="18"/>
      <c r="H67" s="18"/>
      <c r="I67" s="19"/>
      <c r="J67" s="20"/>
      <c r="K67" s="13"/>
      <c r="L67" s="1"/>
      <c r="M67" s="1"/>
      <c r="N67" s="1"/>
    </row>
    <row r="68" spans="1:14" ht="24.75" customHeight="1" x14ac:dyDescent="0.2">
      <c r="A68" s="14"/>
      <c r="B68" s="15"/>
      <c r="C68" s="16"/>
      <c r="D68" s="34"/>
      <c r="E68" s="18"/>
      <c r="F68" s="18"/>
      <c r="G68" s="18"/>
      <c r="H68" s="18"/>
      <c r="I68" s="19"/>
      <c r="J68" s="20"/>
      <c r="K68" s="13"/>
      <c r="L68" s="1"/>
      <c r="M68" s="1"/>
      <c r="N68" s="1"/>
    </row>
    <row r="69" spans="1:14" ht="24.75" customHeight="1" x14ac:dyDescent="0.2">
      <c r="A69" s="14"/>
      <c r="B69" s="15"/>
      <c r="C69" s="16"/>
      <c r="D69" s="17"/>
      <c r="E69" s="18"/>
      <c r="F69" s="18"/>
      <c r="G69" s="18"/>
      <c r="H69" s="18"/>
      <c r="I69" s="19"/>
      <c r="J69" s="20"/>
      <c r="K69" s="13"/>
      <c r="L69" s="1"/>
      <c r="M69" s="1"/>
      <c r="N69" s="1"/>
    </row>
    <row r="70" spans="1:14" ht="24.75" customHeight="1" x14ac:dyDescent="0.2">
      <c r="A70" s="14"/>
      <c r="B70" s="15"/>
      <c r="C70" s="16"/>
      <c r="D70" s="34"/>
      <c r="E70" s="18"/>
      <c r="F70" s="18"/>
      <c r="G70" s="18"/>
      <c r="H70" s="18"/>
      <c r="I70" s="19"/>
      <c r="J70" s="20"/>
      <c r="K70" s="13"/>
      <c r="L70" s="1"/>
      <c r="M70" s="1"/>
      <c r="N70" s="1"/>
    </row>
    <row r="71" spans="1:14" ht="34.5" customHeight="1" x14ac:dyDescent="0.2">
      <c r="A71" s="37"/>
      <c r="B71" s="38"/>
      <c r="C71" s="38"/>
      <c r="D71" s="39"/>
      <c r="E71" s="19"/>
      <c r="F71" s="19"/>
      <c r="G71" s="19"/>
      <c r="H71" s="19"/>
      <c r="I71" s="19"/>
      <c r="J71" s="20"/>
      <c r="K71" s="13"/>
      <c r="L71" s="1"/>
      <c r="M71" s="1"/>
      <c r="N71" s="1"/>
    </row>
    <row r="72" spans="1:14" ht="29.25" customHeight="1" x14ac:dyDescent="0.2">
      <c r="A72" s="40"/>
      <c r="B72" s="41"/>
      <c r="C72" s="41"/>
      <c r="D72" s="40"/>
      <c r="E72" s="19"/>
      <c r="F72" s="19"/>
      <c r="G72" s="19"/>
      <c r="H72" s="19"/>
      <c r="I72" s="19"/>
      <c r="J72" s="20"/>
      <c r="K72" s="13"/>
      <c r="L72" s="1"/>
      <c r="M72" s="1"/>
      <c r="N72" s="1"/>
    </row>
    <row r="73" spans="1:14" ht="16.5" customHeight="1" x14ac:dyDescent="0.2">
      <c r="A73" s="40"/>
      <c r="B73" s="42"/>
      <c r="C73" s="42"/>
      <c r="D73" s="40"/>
      <c r="E73" s="43"/>
      <c r="F73" s="43"/>
      <c r="G73" s="43"/>
      <c r="H73" s="43"/>
      <c r="I73" s="19"/>
      <c r="J73" s="20"/>
      <c r="K73" s="13"/>
      <c r="L73" s="1"/>
      <c r="M73" s="1"/>
      <c r="N73" s="1"/>
    </row>
    <row r="74" spans="1:14" ht="23.25" customHeight="1" x14ac:dyDescent="0.2">
      <c r="A74" s="40"/>
      <c r="B74" s="40"/>
      <c r="C74" s="40"/>
      <c r="D74" s="39"/>
      <c r="E74" s="44"/>
      <c r="F74" s="44"/>
      <c r="G74" s="44"/>
      <c r="H74" s="44"/>
      <c r="I74" s="19"/>
      <c r="J74" s="20"/>
      <c r="K74" s="13"/>
      <c r="L74" s="1"/>
      <c r="M74" s="1"/>
      <c r="N74" s="1"/>
    </row>
    <row r="75" spans="1:14" ht="23.25" customHeight="1" x14ac:dyDescent="0.2">
      <c r="A75" s="40"/>
      <c r="B75" s="40"/>
      <c r="C75" s="40"/>
      <c r="D75" s="34"/>
      <c r="E75" s="44"/>
      <c r="F75" s="44"/>
      <c r="G75" s="44"/>
      <c r="H75" s="44"/>
      <c r="I75" s="19"/>
      <c r="J75" s="20"/>
      <c r="K75" s="13"/>
      <c r="L75" s="1"/>
      <c r="M75" s="1"/>
      <c r="N75" s="1"/>
    </row>
    <row r="76" spans="1:14" ht="23.25" customHeight="1" x14ac:dyDescent="0.2">
      <c r="A76" s="45"/>
      <c r="B76" s="46"/>
      <c r="C76" s="46"/>
      <c r="D76" s="45"/>
      <c r="E76" s="47"/>
      <c r="F76" s="47"/>
      <c r="G76" s="47"/>
      <c r="H76" s="47"/>
      <c r="I76" s="47"/>
      <c r="J76" s="48"/>
      <c r="K76" s="13"/>
      <c r="L76" s="1"/>
      <c r="M76" s="1"/>
      <c r="N76" s="1"/>
    </row>
    <row r="77" spans="1:14" ht="23.25" customHeight="1" x14ac:dyDescent="0.2">
      <c r="A77" s="45"/>
      <c r="B77" s="46"/>
      <c r="C77" s="46"/>
      <c r="D77" s="45"/>
      <c r="E77" s="47"/>
      <c r="F77" s="47"/>
      <c r="G77" s="47"/>
      <c r="H77" s="47"/>
      <c r="I77" s="47"/>
      <c r="J77" s="48"/>
      <c r="K77" s="13"/>
      <c r="L77" s="1"/>
      <c r="M77" s="1"/>
      <c r="N77" s="1"/>
    </row>
    <row r="78" spans="1:14" ht="23.25" customHeight="1" x14ac:dyDescent="0.2">
      <c r="A78" s="45"/>
      <c r="B78" s="46"/>
      <c r="C78" s="46"/>
      <c r="D78" s="45"/>
      <c r="E78" s="47"/>
      <c r="F78" s="47"/>
      <c r="G78" s="47"/>
      <c r="H78" s="47"/>
      <c r="I78" s="47"/>
      <c r="J78" s="48"/>
      <c r="K78" s="13"/>
      <c r="L78" s="1"/>
      <c r="M78" s="1"/>
      <c r="N78" s="1"/>
    </row>
    <row r="79" spans="1:14" ht="23.25" customHeight="1" x14ac:dyDescent="0.2">
      <c r="A79" s="45"/>
      <c r="B79" s="46"/>
      <c r="C79" s="46"/>
      <c r="D79" s="45"/>
      <c r="E79" s="47"/>
      <c r="F79" s="47"/>
      <c r="G79" s="47"/>
      <c r="H79" s="47"/>
      <c r="I79" s="47"/>
      <c r="J79" s="48"/>
      <c r="K79" s="13"/>
      <c r="L79" s="1"/>
      <c r="M79" s="1"/>
      <c r="N79" s="1"/>
    </row>
    <row r="80" spans="1:14" x14ac:dyDescent="0.2">
      <c r="A80" s="49"/>
      <c r="B80" s="49"/>
      <c r="C80" s="49"/>
      <c r="D80" s="49"/>
      <c r="E80" s="50"/>
      <c r="F80" s="50"/>
      <c r="G80" s="50"/>
      <c r="H80" s="50"/>
      <c r="I80" s="50"/>
      <c r="J80" s="51"/>
      <c r="K80" s="51"/>
      <c r="L80" s="1"/>
      <c r="M80" s="1"/>
      <c r="N80" s="1"/>
    </row>
    <row r="81" spans="1:14" x14ac:dyDescent="0.2">
      <c r="A81" s="49"/>
      <c r="B81" s="49"/>
      <c r="C81" s="49"/>
      <c r="D81" s="49"/>
      <c r="E81" s="50"/>
      <c r="F81" s="50"/>
      <c r="G81" s="50"/>
      <c r="H81" s="50"/>
      <c r="I81" s="50"/>
      <c r="J81" s="51"/>
      <c r="K81" s="51"/>
      <c r="L81" s="1"/>
      <c r="M81" s="1"/>
      <c r="N81" s="1"/>
    </row>
    <row r="82" spans="1:14" ht="16.5" customHeight="1" x14ac:dyDescent="0.2">
      <c r="A82" s="52"/>
      <c r="B82" s="49"/>
      <c r="C82" s="49"/>
      <c r="D82" s="49"/>
      <c r="E82" s="50"/>
      <c r="F82" s="50"/>
      <c r="G82" s="50"/>
      <c r="H82" s="50"/>
      <c r="I82" s="50"/>
      <c r="J82" s="51"/>
      <c r="K82" s="51"/>
      <c r="L82" s="1"/>
      <c r="M82" s="1"/>
      <c r="N82" s="1"/>
    </row>
    <row r="83" spans="1:14" ht="22.5" customHeight="1" x14ac:dyDescent="0.25">
      <c r="A83" s="53"/>
      <c r="B83" s="53"/>
      <c r="C83" s="54"/>
      <c r="D83" s="55"/>
      <c r="E83" s="55"/>
      <c r="F83" s="55"/>
      <c r="G83" s="55"/>
      <c r="H83" s="55"/>
      <c r="I83" s="56"/>
      <c r="J83" s="56"/>
      <c r="K83" s="1"/>
      <c r="L83" s="1"/>
      <c r="M83" s="1"/>
      <c r="N83" s="1"/>
    </row>
    <row r="84" spans="1:14" x14ac:dyDescent="0.2">
      <c r="A84" s="57"/>
      <c r="B84" s="57"/>
      <c r="C84" s="58"/>
      <c r="D84" s="59"/>
      <c r="E84" s="59"/>
      <c r="F84" s="59"/>
      <c r="G84" s="59"/>
      <c r="H84" s="59"/>
      <c r="I84" s="59"/>
      <c r="J84" s="60"/>
      <c r="K84" s="1"/>
      <c r="L84" s="1"/>
      <c r="M84" s="1"/>
      <c r="N84" s="1"/>
    </row>
    <row r="85" spans="1:14" ht="20.25" customHeight="1" x14ac:dyDescent="0.2">
      <c r="A85" s="61"/>
      <c r="B85" s="61"/>
      <c r="C85" s="61"/>
      <c r="D85" s="56"/>
      <c r="E85" s="56"/>
      <c r="F85" s="56"/>
      <c r="G85" s="56"/>
      <c r="H85" s="56"/>
      <c r="I85" s="56"/>
      <c r="J85" s="62"/>
      <c r="K85" s="1"/>
      <c r="L85" s="1"/>
      <c r="M85" s="1"/>
      <c r="N85" s="1"/>
    </row>
    <row r="86" spans="1:14" ht="15.75" x14ac:dyDescent="0.2">
      <c r="A86" s="63"/>
      <c r="B86" s="63"/>
      <c r="C86" s="64"/>
      <c r="D86" s="56"/>
      <c r="E86" s="56"/>
      <c r="F86" s="56"/>
      <c r="G86" s="56"/>
      <c r="H86" s="56"/>
      <c r="I86" s="56"/>
      <c r="J86" s="62"/>
      <c r="K86" s="1"/>
      <c r="L86" s="1"/>
      <c r="M86" s="1"/>
      <c r="N86" s="1"/>
    </row>
    <row r="87" spans="1:14" ht="15.75" x14ac:dyDescent="0.2">
      <c r="A87" s="57"/>
      <c r="B87" s="57"/>
      <c r="C87" s="58"/>
      <c r="D87" s="59"/>
      <c r="E87" s="59"/>
      <c r="F87" s="59"/>
      <c r="G87" s="59"/>
      <c r="H87" s="59"/>
      <c r="I87" s="56"/>
      <c r="J87" s="62"/>
      <c r="K87" s="1"/>
      <c r="L87" s="1"/>
      <c r="M87" s="1"/>
      <c r="N87" s="1"/>
    </row>
    <row r="88" spans="1:14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</sheetData>
  <mergeCells count="59">
    <mergeCell ref="A7:J7"/>
    <mergeCell ref="I1:J1"/>
    <mergeCell ref="I2:J2"/>
    <mergeCell ref="A3:J3"/>
    <mergeCell ref="A4:J4"/>
    <mergeCell ref="A5:J5"/>
    <mergeCell ref="A8:J8"/>
    <mergeCell ref="A9:J9"/>
    <mergeCell ref="A10:J10"/>
    <mergeCell ref="A12:A13"/>
    <mergeCell ref="B12:B13"/>
    <mergeCell ref="C12:C13"/>
    <mergeCell ref="D12:D13"/>
    <mergeCell ref="E12:E13"/>
    <mergeCell ref="F12:F13"/>
    <mergeCell ref="G12:G13"/>
    <mergeCell ref="H12:I12"/>
    <mergeCell ref="J12:J13"/>
    <mergeCell ref="A15:J15"/>
    <mergeCell ref="A16:J16"/>
    <mergeCell ref="A17:A20"/>
    <mergeCell ref="B17:B20"/>
    <mergeCell ref="C17:C18"/>
    <mergeCell ref="J17:J18"/>
    <mergeCell ref="A21:C23"/>
    <mergeCell ref="A24:J24"/>
    <mergeCell ref="A25:A27"/>
    <mergeCell ref="B25:B27"/>
    <mergeCell ref="C25:C26"/>
    <mergeCell ref="J25:J26"/>
    <mergeCell ref="A28:C30"/>
    <mergeCell ref="A31:J31"/>
    <mergeCell ref="A32:A35"/>
    <mergeCell ref="B32:B35"/>
    <mergeCell ref="C32:C33"/>
    <mergeCell ref="J32:J33"/>
    <mergeCell ref="G51:H51"/>
    <mergeCell ref="A36:C38"/>
    <mergeCell ref="A39:A41"/>
    <mergeCell ref="B39:B41"/>
    <mergeCell ref="C39:C41"/>
    <mergeCell ref="A43:A45"/>
    <mergeCell ref="B43:B45"/>
    <mergeCell ref="C43:C45"/>
    <mergeCell ref="A46:A47"/>
    <mergeCell ref="B46:B47"/>
    <mergeCell ref="C46:C47"/>
    <mergeCell ref="A51:B51"/>
    <mergeCell ref="C51:D51"/>
    <mergeCell ref="A57:A58"/>
    <mergeCell ref="C57:D57"/>
    <mergeCell ref="C52:D52"/>
    <mergeCell ref="G52:H52"/>
    <mergeCell ref="A54:B54"/>
    <mergeCell ref="C54:D54"/>
    <mergeCell ref="G54:H54"/>
    <mergeCell ref="A55:B55"/>
    <mergeCell ref="C55:D55"/>
    <mergeCell ref="G55:H55"/>
  </mergeCells>
  <printOptions horizontalCentered="1"/>
  <pageMargins left="0.39370078740157483" right="0.19685039370078741" top="0.78740157480314965" bottom="0.59055118110236227" header="0.51181102362204722" footer="0.31496062992125984"/>
  <pageSetup paperSize="9" scale="78" orientation="landscape" r:id="rId1"/>
  <headerFooter alignWithMargins="0">
    <oddHeader>&amp;C&amp;"Times New Roman,обычный"&amp;8&amp;P/&amp;N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N222"/>
  <sheetViews>
    <sheetView zoomScale="110" zoomScaleNormal="110" workbookViewId="0">
      <selection activeCell="C58" sqref="C58"/>
    </sheetView>
  </sheetViews>
  <sheetFormatPr defaultRowHeight="12.75" x14ac:dyDescent="0.2"/>
  <cols>
    <col min="1" max="1" width="4.85546875" style="3" customWidth="1"/>
    <col min="2" max="2" width="29.85546875" style="3" customWidth="1"/>
    <col min="3" max="3" width="19.140625" style="3" customWidth="1"/>
    <col min="4" max="4" width="16.7109375" style="3" customWidth="1"/>
    <col min="5" max="5" width="15.5703125" style="3" customWidth="1"/>
    <col min="6" max="6" width="17.42578125" style="3" customWidth="1"/>
    <col min="7" max="7" width="16.7109375" style="3" customWidth="1"/>
    <col min="8" max="8" width="15.5703125" style="3" customWidth="1"/>
    <col min="9" max="9" width="13.7109375" style="3" customWidth="1"/>
    <col min="10" max="10" width="27.85546875" style="3" customWidth="1"/>
    <col min="11" max="11" width="9.85546875" style="3" customWidth="1"/>
    <col min="12" max="16384" width="9.140625" style="3"/>
  </cols>
  <sheetData>
    <row r="1" spans="1:14" ht="15.75" customHeight="1" x14ac:dyDescent="0.2">
      <c r="A1" s="1"/>
      <c r="B1" s="1"/>
      <c r="C1" s="1"/>
      <c r="D1" s="1"/>
      <c r="E1" s="2"/>
      <c r="F1" s="2"/>
      <c r="G1" s="2"/>
      <c r="H1" s="2"/>
      <c r="I1" s="202" t="s">
        <v>37</v>
      </c>
      <c r="J1" s="202"/>
    </row>
    <row r="2" spans="1:14" ht="15.75" customHeight="1" x14ac:dyDescent="0.2">
      <c r="A2" s="1"/>
      <c r="B2" s="1"/>
      <c r="C2" s="1"/>
      <c r="D2" s="1"/>
      <c r="E2" s="4"/>
      <c r="F2" s="4"/>
      <c r="G2" s="4"/>
      <c r="H2" s="4"/>
      <c r="I2" s="202" t="s">
        <v>0</v>
      </c>
      <c r="J2" s="202"/>
    </row>
    <row r="3" spans="1:14" ht="18" customHeight="1" x14ac:dyDescent="0.2">
      <c r="A3" s="203" t="s">
        <v>1</v>
      </c>
      <c r="B3" s="203"/>
      <c r="C3" s="203"/>
      <c r="D3" s="203"/>
      <c r="E3" s="203"/>
      <c r="F3" s="203"/>
      <c r="G3" s="203"/>
      <c r="H3" s="203"/>
      <c r="I3" s="203"/>
      <c r="J3" s="203"/>
      <c r="K3" s="2"/>
      <c r="L3" s="1"/>
      <c r="M3" s="1"/>
      <c r="N3" s="1"/>
    </row>
    <row r="4" spans="1:14" ht="18" customHeight="1" x14ac:dyDescent="0.2">
      <c r="A4" s="203" t="s">
        <v>2</v>
      </c>
      <c r="B4" s="203"/>
      <c r="C4" s="203"/>
      <c r="D4" s="203"/>
      <c r="E4" s="203"/>
      <c r="F4" s="203"/>
      <c r="G4" s="203"/>
      <c r="H4" s="203"/>
      <c r="I4" s="203"/>
      <c r="J4" s="203"/>
      <c r="K4" s="2"/>
      <c r="L4" s="1"/>
      <c r="M4" s="1"/>
      <c r="N4" s="1"/>
    </row>
    <row r="5" spans="1:14" ht="18" customHeight="1" x14ac:dyDescent="0.2">
      <c r="A5" s="203" t="s">
        <v>67</v>
      </c>
      <c r="B5" s="203"/>
      <c r="C5" s="203"/>
      <c r="D5" s="203"/>
      <c r="E5" s="203"/>
      <c r="F5" s="203"/>
      <c r="G5" s="203"/>
      <c r="H5" s="203"/>
      <c r="I5" s="203"/>
      <c r="J5" s="203"/>
      <c r="K5" s="2"/>
      <c r="L5" s="1"/>
      <c r="M5" s="1"/>
      <c r="N5" s="1"/>
    </row>
    <row r="6" spans="1:14" ht="13.5" customHeight="1" x14ac:dyDescent="0.2">
      <c r="A6" s="5"/>
      <c r="B6" s="5"/>
      <c r="C6" s="5"/>
      <c r="D6" s="5"/>
      <c r="E6" s="5"/>
      <c r="F6" s="5"/>
      <c r="G6" s="5"/>
      <c r="H6" s="5"/>
      <c r="I6" s="5"/>
      <c r="J6" s="1"/>
      <c r="K6" s="1"/>
      <c r="L6" s="1"/>
      <c r="M6" s="1"/>
      <c r="N6" s="1"/>
    </row>
    <row r="7" spans="1:14" ht="19.5" customHeight="1" x14ac:dyDescent="0.2">
      <c r="A7" s="201" t="s">
        <v>3</v>
      </c>
      <c r="B7" s="201"/>
      <c r="C7" s="201"/>
      <c r="D7" s="201"/>
      <c r="E7" s="201"/>
      <c r="F7" s="201"/>
      <c r="G7" s="201"/>
      <c r="H7" s="201"/>
      <c r="I7" s="201"/>
      <c r="J7" s="201"/>
      <c r="K7" s="1"/>
      <c r="L7" s="1"/>
      <c r="M7" s="1"/>
      <c r="N7" s="1"/>
    </row>
    <row r="8" spans="1:14" ht="9" customHeight="1" x14ac:dyDescent="0.2">
      <c r="A8" s="204" t="s">
        <v>4</v>
      </c>
      <c r="B8" s="204"/>
      <c r="C8" s="204"/>
      <c r="D8" s="204"/>
      <c r="E8" s="204"/>
      <c r="F8" s="204"/>
      <c r="G8" s="204"/>
      <c r="H8" s="204"/>
      <c r="I8" s="204"/>
      <c r="J8" s="204"/>
      <c r="K8" s="1"/>
      <c r="L8" s="1"/>
      <c r="M8" s="1"/>
      <c r="N8" s="1"/>
    </row>
    <row r="9" spans="1:14" ht="19.5" customHeight="1" x14ac:dyDescent="0.2">
      <c r="A9" s="205" t="s">
        <v>5</v>
      </c>
      <c r="B9" s="205"/>
      <c r="C9" s="205"/>
      <c r="D9" s="205"/>
      <c r="E9" s="205"/>
      <c r="F9" s="205"/>
      <c r="G9" s="205"/>
      <c r="H9" s="205"/>
      <c r="I9" s="205"/>
      <c r="J9" s="205"/>
      <c r="K9" s="1"/>
      <c r="L9" s="1"/>
      <c r="M9" s="1"/>
      <c r="N9" s="1"/>
    </row>
    <row r="10" spans="1:14" ht="12" customHeight="1" x14ac:dyDescent="0.2">
      <c r="A10" s="204" t="s">
        <v>6</v>
      </c>
      <c r="B10" s="204"/>
      <c r="C10" s="204"/>
      <c r="D10" s="204"/>
      <c r="E10" s="204"/>
      <c r="F10" s="204"/>
      <c r="G10" s="204"/>
      <c r="H10" s="204"/>
      <c r="I10" s="204"/>
      <c r="J10" s="204"/>
      <c r="K10" s="1"/>
      <c r="L10" s="1"/>
      <c r="M10" s="1"/>
      <c r="N10" s="1"/>
    </row>
    <row r="11" spans="1:14" ht="14.25" customHeight="1" thickBot="1" x14ac:dyDescent="0.25">
      <c r="A11" s="1"/>
      <c r="B11" s="1"/>
      <c r="C11" s="1"/>
      <c r="D11" s="1"/>
      <c r="E11" s="1"/>
      <c r="F11" s="1"/>
      <c r="G11" s="1"/>
      <c r="H11" s="1"/>
      <c r="I11" s="6"/>
      <c r="J11" s="6" t="s">
        <v>7</v>
      </c>
      <c r="K11" s="1"/>
      <c r="L11" s="1"/>
      <c r="M11" s="1"/>
      <c r="N11" s="1"/>
    </row>
    <row r="12" spans="1:14" ht="18" customHeight="1" x14ac:dyDescent="0.2">
      <c r="A12" s="206" t="s">
        <v>8</v>
      </c>
      <c r="B12" s="208" t="s">
        <v>58</v>
      </c>
      <c r="C12" s="210" t="s">
        <v>59</v>
      </c>
      <c r="D12" s="208" t="s">
        <v>11</v>
      </c>
      <c r="E12" s="208" t="s">
        <v>12</v>
      </c>
      <c r="F12" s="210" t="s">
        <v>13</v>
      </c>
      <c r="G12" s="210" t="s">
        <v>14</v>
      </c>
      <c r="H12" s="212" t="s">
        <v>15</v>
      </c>
      <c r="I12" s="213"/>
      <c r="J12" s="214" t="s">
        <v>63</v>
      </c>
      <c r="K12" s="1"/>
      <c r="L12" s="1"/>
      <c r="M12" s="1"/>
      <c r="N12" s="1"/>
    </row>
    <row r="13" spans="1:14" ht="73.5" customHeight="1" x14ac:dyDescent="0.2">
      <c r="A13" s="207"/>
      <c r="B13" s="209"/>
      <c r="C13" s="211"/>
      <c r="D13" s="209"/>
      <c r="E13" s="209"/>
      <c r="F13" s="211"/>
      <c r="G13" s="211"/>
      <c r="H13" s="7" t="s">
        <v>60</v>
      </c>
      <c r="I13" s="106" t="s">
        <v>18</v>
      </c>
      <c r="J13" s="215"/>
      <c r="K13" s="9"/>
      <c r="L13" s="1"/>
      <c r="M13" s="1"/>
      <c r="N13" s="1"/>
    </row>
    <row r="14" spans="1:14" ht="14.25" customHeight="1" x14ac:dyDescent="0.2">
      <c r="A14" s="105">
        <v>1</v>
      </c>
      <c r="B14" s="106">
        <v>2</v>
      </c>
      <c r="C14" s="106">
        <v>3</v>
      </c>
      <c r="D14" s="106">
        <v>4</v>
      </c>
      <c r="E14" s="106">
        <v>5</v>
      </c>
      <c r="F14" s="7">
        <v>6</v>
      </c>
      <c r="G14" s="11">
        <v>7</v>
      </c>
      <c r="H14" s="7">
        <v>8</v>
      </c>
      <c r="I14" s="7">
        <v>9</v>
      </c>
      <c r="J14" s="107">
        <v>10</v>
      </c>
      <c r="K14" s="9"/>
      <c r="L14" s="1"/>
      <c r="M14" s="1"/>
      <c r="N14" s="1"/>
    </row>
    <row r="15" spans="1:14" ht="21" customHeight="1" x14ac:dyDescent="0.2">
      <c r="A15" s="216" t="s">
        <v>19</v>
      </c>
      <c r="B15" s="217"/>
      <c r="C15" s="217"/>
      <c r="D15" s="217"/>
      <c r="E15" s="217"/>
      <c r="F15" s="217"/>
      <c r="G15" s="217"/>
      <c r="H15" s="217"/>
      <c r="I15" s="217"/>
      <c r="J15" s="218"/>
      <c r="K15" s="9"/>
      <c r="L15" s="1"/>
      <c r="M15" s="1"/>
      <c r="N15" s="1"/>
    </row>
    <row r="16" spans="1:14" ht="21" customHeight="1" x14ac:dyDescent="0.2">
      <c r="A16" s="216" t="s">
        <v>20</v>
      </c>
      <c r="B16" s="217"/>
      <c r="C16" s="217"/>
      <c r="D16" s="217"/>
      <c r="E16" s="217"/>
      <c r="F16" s="217"/>
      <c r="G16" s="217"/>
      <c r="H16" s="217"/>
      <c r="I16" s="217"/>
      <c r="J16" s="218"/>
      <c r="K16" s="9"/>
      <c r="L16" s="1"/>
      <c r="M16" s="1"/>
      <c r="N16" s="1"/>
    </row>
    <row r="17" spans="1:14" ht="21" customHeight="1" x14ac:dyDescent="0.2">
      <c r="A17" s="256" t="s">
        <v>38</v>
      </c>
      <c r="B17" s="221" t="s">
        <v>39</v>
      </c>
      <c r="C17" s="223" t="s">
        <v>21</v>
      </c>
      <c r="D17" s="103" t="s">
        <v>40</v>
      </c>
      <c r="E17" s="92">
        <v>22663</v>
      </c>
      <c r="F17" s="86">
        <v>22568.9</v>
      </c>
      <c r="G17" s="109">
        <v>49.5</v>
      </c>
      <c r="H17" s="86">
        <f>G17-F17</f>
        <v>-22519.4</v>
      </c>
      <c r="I17" s="91">
        <f>G17/F17*100%</f>
        <v>2.1932836779816473E-3</v>
      </c>
      <c r="J17" s="274" t="s">
        <v>70</v>
      </c>
      <c r="K17" s="9"/>
      <c r="L17" s="1"/>
      <c r="M17" s="1"/>
      <c r="N17" s="1"/>
    </row>
    <row r="18" spans="1:14" ht="21" customHeight="1" x14ac:dyDescent="0.2">
      <c r="A18" s="256"/>
      <c r="B18" s="221"/>
      <c r="C18" s="223"/>
      <c r="D18" s="103" t="s">
        <v>41</v>
      </c>
      <c r="E18" s="93">
        <f>2970+250</f>
        <v>3220</v>
      </c>
      <c r="F18" s="86">
        <f>2970+250</f>
        <v>3220</v>
      </c>
      <c r="G18" s="86">
        <v>0</v>
      </c>
      <c r="H18" s="86">
        <f t="shared" ref="H18:H20" si="0">G18-F18</f>
        <v>-3220</v>
      </c>
      <c r="I18" s="91">
        <f t="shared" ref="I18:I23" si="1">G18/F18*100%</f>
        <v>0</v>
      </c>
      <c r="J18" s="275"/>
      <c r="K18" s="9"/>
      <c r="L18" s="1"/>
      <c r="M18" s="1"/>
      <c r="N18" s="1"/>
    </row>
    <row r="19" spans="1:14" ht="36" customHeight="1" x14ac:dyDescent="0.2">
      <c r="A19" s="256"/>
      <c r="B19" s="221"/>
      <c r="C19" s="67" t="s">
        <v>42</v>
      </c>
      <c r="D19" s="103" t="s">
        <v>41</v>
      </c>
      <c r="E19" s="89">
        <v>0</v>
      </c>
      <c r="F19" s="86">
        <v>0</v>
      </c>
      <c r="G19" s="86">
        <v>0</v>
      </c>
      <c r="H19" s="86">
        <f t="shared" si="0"/>
        <v>0</v>
      </c>
      <c r="I19" s="91">
        <v>0</v>
      </c>
      <c r="J19" s="102"/>
      <c r="K19" s="9"/>
      <c r="L19" s="1"/>
      <c r="M19" s="1"/>
      <c r="N19" s="1"/>
    </row>
    <row r="20" spans="1:14" ht="19.5" customHeight="1" x14ac:dyDescent="0.2">
      <c r="A20" s="256"/>
      <c r="B20" s="221"/>
      <c r="C20" s="103"/>
      <c r="D20" s="104" t="s">
        <v>23</v>
      </c>
      <c r="E20" s="85">
        <f t="shared" ref="E20:G20" si="2">SUM(E17:E19)</f>
        <v>25883</v>
      </c>
      <c r="F20" s="85">
        <f t="shared" si="2"/>
        <v>25788.9</v>
      </c>
      <c r="G20" s="85">
        <f t="shared" si="2"/>
        <v>49.5</v>
      </c>
      <c r="H20" s="87">
        <f t="shared" si="0"/>
        <v>-25739.4</v>
      </c>
      <c r="I20" s="91">
        <f t="shared" si="1"/>
        <v>1.9194304526365994E-3</v>
      </c>
      <c r="J20" s="102"/>
      <c r="K20" s="9"/>
      <c r="L20" s="1"/>
      <c r="M20" s="1"/>
      <c r="N20" s="1"/>
    </row>
    <row r="21" spans="1:14" ht="20.25" customHeight="1" x14ac:dyDescent="0.2">
      <c r="A21" s="221" t="s">
        <v>43</v>
      </c>
      <c r="B21" s="221"/>
      <c r="C21" s="221"/>
      <c r="D21" s="103" t="s">
        <v>40</v>
      </c>
      <c r="E21" s="88">
        <f>E17</f>
        <v>22663</v>
      </c>
      <c r="F21" s="86">
        <f>F17</f>
        <v>22568.9</v>
      </c>
      <c r="G21" s="86">
        <v>0</v>
      </c>
      <c r="H21" s="86">
        <f>G21-F21</f>
        <v>-22568.9</v>
      </c>
      <c r="I21" s="91">
        <f t="shared" si="1"/>
        <v>0</v>
      </c>
      <c r="J21" s="102"/>
      <c r="K21" s="9"/>
      <c r="L21" s="1"/>
      <c r="M21" s="1"/>
      <c r="N21" s="1"/>
    </row>
    <row r="22" spans="1:14" ht="20.25" customHeight="1" x14ac:dyDescent="0.2">
      <c r="A22" s="221"/>
      <c r="B22" s="221"/>
      <c r="C22" s="221"/>
      <c r="D22" s="103" t="s">
        <v>41</v>
      </c>
      <c r="E22" s="74">
        <f t="shared" ref="E22" si="3">E18+E19</f>
        <v>3220</v>
      </c>
      <c r="F22" s="86">
        <f>F18+F19</f>
        <v>3220</v>
      </c>
      <c r="G22" s="86">
        <f t="shared" ref="G22" si="4">G18+G19</f>
        <v>0</v>
      </c>
      <c r="H22" s="86">
        <f t="shared" ref="H22:H23" si="5">G22-F22</f>
        <v>-3220</v>
      </c>
      <c r="I22" s="91">
        <f t="shared" si="1"/>
        <v>0</v>
      </c>
      <c r="J22" s="102"/>
      <c r="K22" s="9"/>
      <c r="L22" s="1"/>
      <c r="M22" s="1"/>
      <c r="N22" s="1"/>
    </row>
    <row r="23" spans="1:14" ht="20.25" customHeight="1" x14ac:dyDescent="0.2">
      <c r="A23" s="221"/>
      <c r="B23" s="221"/>
      <c r="C23" s="221"/>
      <c r="D23" s="104" t="s">
        <v>23</v>
      </c>
      <c r="E23" s="85">
        <f t="shared" ref="E23:G23" si="6">SUM(E21:E22)</f>
        <v>25883</v>
      </c>
      <c r="F23" s="85">
        <f t="shared" si="6"/>
        <v>25788.9</v>
      </c>
      <c r="G23" s="85">
        <f t="shared" si="6"/>
        <v>0</v>
      </c>
      <c r="H23" s="87">
        <f t="shared" si="5"/>
        <v>-25788.9</v>
      </c>
      <c r="I23" s="91">
        <f t="shared" si="1"/>
        <v>0</v>
      </c>
      <c r="J23" s="102"/>
      <c r="K23" s="9"/>
      <c r="L23" s="1"/>
      <c r="M23" s="1"/>
      <c r="N23" s="1"/>
    </row>
    <row r="24" spans="1:14" ht="19.5" customHeight="1" x14ac:dyDescent="0.2">
      <c r="A24" s="262" t="s">
        <v>44</v>
      </c>
      <c r="B24" s="262"/>
      <c r="C24" s="262"/>
      <c r="D24" s="262"/>
      <c r="E24" s="262"/>
      <c r="F24" s="262"/>
      <c r="G24" s="262"/>
      <c r="H24" s="262"/>
      <c r="I24" s="262"/>
      <c r="J24" s="262"/>
      <c r="K24" s="9"/>
      <c r="L24" s="1"/>
      <c r="M24" s="1"/>
      <c r="N24" s="1"/>
    </row>
    <row r="25" spans="1:14" ht="21.75" customHeight="1" x14ac:dyDescent="0.2">
      <c r="A25" s="256" t="s">
        <v>45</v>
      </c>
      <c r="B25" s="263" t="s">
        <v>46</v>
      </c>
      <c r="C25" s="223" t="s">
        <v>21</v>
      </c>
      <c r="D25" s="103" t="s">
        <v>40</v>
      </c>
      <c r="E25" s="89">
        <f>58397-200</f>
        <v>58197</v>
      </c>
      <c r="F25" s="86">
        <v>58197</v>
      </c>
      <c r="G25" s="109">
        <v>19823.41</v>
      </c>
      <c r="H25" s="86">
        <f>G25-F25</f>
        <v>-38373.589999999997</v>
      </c>
      <c r="I25" s="91">
        <f t="shared" ref="I25:I30" si="7">G25/F25*100%</f>
        <v>0.34062597728405242</v>
      </c>
      <c r="J25" s="274" t="s">
        <v>68</v>
      </c>
      <c r="K25" s="9"/>
      <c r="L25" s="1"/>
      <c r="M25" s="1"/>
      <c r="N25" s="1"/>
    </row>
    <row r="26" spans="1:14" ht="21.75" customHeight="1" x14ac:dyDescent="0.2">
      <c r="A26" s="256"/>
      <c r="B26" s="263"/>
      <c r="C26" s="223"/>
      <c r="D26" s="103" t="s">
        <v>41</v>
      </c>
      <c r="E26" s="89">
        <v>0</v>
      </c>
      <c r="F26" s="86">
        <v>0</v>
      </c>
      <c r="G26" s="86">
        <v>0</v>
      </c>
      <c r="H26" s="86">
        <f t="shared" ref="H26:H30" si="8">G26-F26</f>
        <v>0</v>
      </c>
      <c r="I26" s="91">
        <v>0</v>
      </c>
      <c r="J26" s="275"/>
      <c r="K26" s="9"/>
      <c r="L26" s="1"/>
      <c r="M26" s="1"/>
      <c r="N26" s="1"/>
    </row>
    <row r="27" spans="1:14" ht="21.75" customHeight="1" x14ac:dyDescent="0.2">
      <c r="A27" s="256"/>
      <c r="B27" s="263"/>
      <c r="C27" s="103"/>
      <c r="D27" s="103" t="s">
        <v>23</v>
      </c>
      <c r="E27" s="85">
        <f t="shared" ref="E27" si="9">SUM(E25:E26)</f>
        <v>58197</v>
      </c>
      <c r="F27" s="87">
        <f>SUM(F25:F26)</f>
        <v>58197</v>
      </c>
      <c r="G27" s="87">
        <f t="shared" ref="G27" si="10">SUM(G25:G26)</f>
        <v>19823.41</v>
      </c>
      <c r="H27" s="87">
        <f t="shared" si="8"/>
        <v>-38373.589999999997</v>
      </c>
      <c r="I27" s="91">
        <f t="shared" si="7"/>
        <v>0.34062597728405242</v>
      </c>
      <c r="J27" s="102"/>
      <c r="K27" s="9"/>
      <c r="L27" s="1"/>
      <c r="M27" s="1"/>
      <c r="N27" s="1"/>
    </row>
    <row r="28" spans="1:14" ht="21.75" customHeight="1" x14ac:dyDescent="0.2">
      <c r="A28" s="266" t="s">
        <v>47</v>
      </c>
      <c r="B28" s="266"/>
      <c r="C28" s="266"/>
      <c r="D28" s="103" t="s">
        <v>40</v>
      </c>
      <c r="E28" s="89">
        <f>E25</f>
        <v>58197</v>
      </c>
      <c r="F28" s="86">
        <f>F25</f>
        <v>58197</v>
      </c>
      <c r="G28" s="86">
        <f>G25</f>
        <v>19823.41</v>
      </c>
      <c r="H28" s="86">
        <f t="shared" si="8"/>
        <v>-38373.589999999997</v>
      </c>
      <c r="I28" s="91">
        <f t="shared" si="7"/>
        <v>0.34062597728405242</v>
      </c>
      <c r="J28" s="102"/>
      <c r="K28" s="9"/>
      <c r="L28" s="1"/>
      <c r="M28" s="1"/>
      <c r="N28" s="1"/>
    </row>
    <row r="29" spans="1:14" ht="21.75" customHeight="1" x14ac:dyDescent="0.2">
      <c r="A29" s="266"/>
      <c r="B29" s="266"/>
      <c r="C29" s="266"/>
      <c r="D29" s="103" t="s">
        <v>41</v>
      </c>
      <c r="E29" s="89">
        <f>E26</f>
        <v>0</v>
      </c>
      <c r="F29" s="89">
        <f t="shared" ref="F29:G29" si="11">F26</f>
        <v>0</v>
      </c>
      <c r="G29" s="89">
        <f t="shared" si="11"/>
        <v>0</v>
      </c>
      <c r="H29" s="86">
        <f t="shared" si="8"/>
        <v>0</v>
      </c>
      <c r="I29" s="91">
        <v>0</v>
      </c>
      <c r="J29" s="102"/>
      <c r="K29" s="9"/>
      <c r="L29" s="1"/>
      <c r="M29" s="1"/>
      <c r="N29" s="1"/>
    </row>
    <row r="30" spans="1:14" ht="21.75" customHeight="1" x14ac:dyDescent="0.2">
      <c r="A30" s="266"/>
      <c r="B30" s="266"/>
      <c r="C30" s="266"/>
      <c r="D30" s="104" t="s">
        <v>23</v>
      </c>
      <c r="E30" s="85">
        <f t="shared" ref="E30:G30" si="12">SUM(E28:E29)</f>
        <v>58197</v>
      </c>
      <c r="F30" s="85">
        <f t="shared" si="12"/>
        <v>58197</v>
      </c>
      <c r="G30" s="85">
        <f t="shared" si="12"/>
        <v>19823.41</v>
      </c>
      <c r="H30" s="87">
        <f t="shared" si="8"/>
        <v>-38373.589999999997</v>
      </c>
      <c r="I30" s="91">
        <f t="shared" si="7"/>
        <v>0.34062597728405242</v>
      </c>
      <c r="J30" s="102"/>
      <c r="K30" s="9"/>
      <c r="L30" s="1"/>
      <c r="M30" s="1"/>
      <c r="N30" s="1"/>
    </row>
    <row r="31" spans="1:14" ht="19.5" customHeight="1" x14ac:dyDescent="0.2">
      <c r="A31" s="262" t="s">
        <v>48</v>
      </c>
      <c r="B31" s="262"/>
      <c r="C31" s="262"/>
      <c r="D31" s="262"/>
      <c r="E31" s="262"/>
      <c r="F31" s="262"/>
      <c r="G31" s="262"/>
      <c r="H31" s="262"/>
      <c r="I31" s="262"/>
      <c r="J31" s="262"/>
      <c r="K31" s="9"/>
      <c r="L31" s="1"/>
      <c r="M31" s="1"/>
      <c r="N31" s="1"/>
    </row>
    <row r="32" spans="1:14" ht="19.5" customHeight="1" x14ac:dyDescent="0.2">
      <c r="A32" s="256" t="s">
        <v>49</v>
      </c>
      <c r="B32" s="263" t="s">
        <v>50</v>
      </c>
      <c r="C32" s="223" t="s">
        <v>21</v>
      </c>
      <c r="D32" s="103" t="s">
        <v>40</v>
      </c>
      <c r="E32" s="90">
        <v>2800</v>
      </c>
      <c r="F32" s="86">
        <v>2800</v>
      </c>
      <c r="G32" s="109">
        <v>987.3</v>
      </c>
      <c r="H32" s="86">
        <f>G32-F32</f>
        <v>-1812.7</v>
      </c>
      <c r="I32" s="91">
        <f t="shared" ref="I32:I47" si="13">G32/F32*100%</f>
        <v>0.35260714285714284</v>
      </c>
      <c r="J32" s="274" t="s">
        <v>69</v>
      </c>
      <c r="K32" s="9"/>
      <c r="L32" s="1"/>
      <c r="M32" s="1"/>
      <c r="N32" s="1"/>
    </row>
    <row r="33" spans="1:14" ht="19.5" customHeight="1" x14ac:dyDescent="0.2">
      <c r="A33" s="256"/>
      <c r="B33" s="263"/>
      <c r="C33" s="223"/>
      <c r="D33" s="103" t="s">
        <v>41</v>
      </c>
      <c r="E33" s="89">
        <v>473</v>
      </c>
      <c r="F33" s="86">
        <v>473</v>
      </c>
      <c r="G33" s="109">
        <v>473</v>
      </c>
      <c r="H33" s="86">
        <f t="shared" ref="H33:H47" si="14">G33-F33</f>
        <v>0</v>
      </c>
      <c r="I33" s="91">
        <f t="shared" si="13"/>
        <v>1</v>
      </c>
      <c r="J33" s="275"/>
      <c r="K33" s="9"/>
      <c r="L33" s="1"/>
      <c r="M33" s="1"/>
      <c r="N33" s="1"/>
    </row>
    <row r="34" spans="1:14" ht="34.5" customHeight="1" x14ac:dyDescent="0.2">
      <c r="A34" s="256"/>
      <c r="B34" s="263"/>
      <c r="C34" s="67" t="s">
        <v>42</v>
      </c>
      <c r="D34" s="103" t="s">
        <v>41</v>
      </c>
      <c r="E34" s="94">
        <v>41</v>
      </c>
      <c r="F34" s="86">
        <v>41</v>
      </c>
      <c r="G34" s="86">
        <v>0</v>
      </c>
      <c r="H34" s="86">
        <f t="shared" si="14"/>
        <v>-41</v>
      </c>
      <c r="I34" s="91">
        <f t="shared" si="13"/>
        <v>0</v>
      </c>
      <c r="J34" s="106"/>
      <c r="K34" s="9"/>
      <c r="L34" s="1"/>
      <c r="M34" s="1"/>
      <c r="N34" s="1"/>
    </row>
    <row r="35" spans="1:14" ht="19.5" customHeight="1" x14ac:dyDescent="0.2">
      <c r="A35" s="256"/>
      <c r="B35" s="263"/>
      <c r="C35" s="103"/>
      <c r="D35" s="104" t="s">
        <v>23</v>
      </c>
      <c r="E35" s="95">
        <f t="shared" ref="E35:G35" si="15">SUM(E32:E34)</f>
        <v>3314</v>
      </c>
      <c r="F35" s="95">
        <f t="shared" si="15"/>
        <v>3314</v>
      </c>
      <c r="G35" s="95">
        <f t="shared" si="15"/>
        <v>1460.3</v>
      </c>
      <c r="H35" s="87">
        <f t="shared" si="14"/>
        <v>-1853.7</v>
      </c>
      <c r="I35" s="91">
        <f t="shared" si="13"/>
        <v>0.44064574532287265</v>
      </c>
      <c r="J35" s="106"/>
      <c r="K35" s="9"/>
      <c r="L35" s="1"/>
      <c r="M35" s="1"/>
      <c r="N35" s="1"/>
    </row>
    <row r="36" spans="1:14" ht="19.5" customHeight="1" x14ac:dyDescent="0.2">
      <c r="A36" s="266" t="s">
        <v>51</v>
      </c>
      <c r="B36" s="266"/>
      <c r="C36" s="266"/>
      <c r="D36" s="103" t="s">
        <v>40</v>
      </c>
      <c r="E36" s="90">
        <f>E32</f>
        <v>2800</v>
      </c>
      <c r="F36" s="90">
        <f t="shared" ref="F36:G36" si="16">F32</f>
        <v>2800</v>
      </c>
      <c r="G36" s="90">
        <f t="shared" si="16"/>
        <v>987.3</v>
      </c>
      <c r="H36" s="86">
        <f t="shared" si="14"/>
        <v>-1812.7</v>
      </c>
      <c r="I36" s="91">
        <f t="shared" si="13"/>
        <v>0.35260714285714284</v>
      </c>
      <c r="J36" s="106"/>
      <c r="K36" s="9"/>
      <c r="L36" s="1"/>
      <c r="M36" s="1"/>
      <c r="N36" s="1"/>
    </row>
    <row r="37" spans="1:14" ht="19.5" customHeight="1" x14ac:dyDescent="0.2">
      <c r="A37" s="266"/>
      <c r="B37" s="266"/>
      <c r="C37" s="266"/>
      <c r="D37" s="103" t="s">
        <v>41</v>
      </c>
      <c r="E37" s="75">
        <f t="shared" ref="E37:G37" si="17">E33+E34</f>
        <v>514</v>
      </c>
      <c r="F37" s="75">
        <f t="shared" si="17"/>
        <v>514</v>
      </c>
      <c r="G37" s="75">
        <f t="shared" si="17"/>
        <v>473</v>
      </c>
      <c r="H37" s="86">
        <f t="shared" si="14"/>
        <v>-41</v>
      </c>
      <c r="I37" s="91">
        <f t="shared" si="13"/>
        <v>0.92023346303501941</v>
      </c>
      <c r="J37" s="106"/>
      <c r="K37" s="9"/>
      <c r="L37" s="1"/>
      <c r="M37" s="1"/>
      <c r="N37" s="1"/>
    </row>
    <row r="38" spans="1:14" ht="19.5" customHeight="1" x14ac:dyDescent="0.2">
      <c r="A38" s="266"/>
      <c r="B38" s="266"/>
      <c r="C38" s="266"/>
      <c r="D38" s="104" t="s">
        <v>23</v>
      </c>
      <c r="E38" s="95">
        <f t="shared" ref="E38:G38" si="18">SUM(E36:E37)</f>
        <v>3314</v>
      </c>
      <c r="F38" s="95">
        <f t="shared" si="18"/>
        <v>3314</v>
      </c>
      <c r="G38" s="95">
        <f t="shared" si="18"/>
        <v>1460.3</v>
      </c>
      <c r="H38" s="87">
        <f t="shared" si="14"/>
        <v>-1853.7</v>
      </c>
      <c r="I38" s="91">
        <f t="shared" si="13"/>
        <v>0.44064574532287265</v>
      </c>
      <c r="J38" s="106"/>
      <c r="K38" s="9"/>
      <c r="L38" s="1"/>
      <c r="M38" s="1"/>
      <c r="N38" s="1"/>
    </row>
    <row r="39" spans="1:14" ht="19.5" customHeight="1" x14ac:dyDescent="0.2">
      <c r="A39" s="267"/>
      <c r="B39" s="269" t="s">
        <v>52</v>
      </c>
      <c r="C39" s="270" t="s">
        <v>22</v>
      </c>
      <c r="D39" s="104" t="s">
        <v>40</v>
      </c>
      <c r="E39" s="96">
        <f t="shared" ref="E39:G39" si="19">E17+E25+E32</f>
        <v>83660</v>
      </c>
      <c r="F39" s="96">
        <f t="shared" si="19"/>
        <v>83565.899999999994</v>
      </c>
      <c r="G39" s="96">
        <f t="shared" si="19"/>
        <v>20860.21</v>
      </c>
      <c r="H39" s="87">
        <f t="shared" si="14"/>
        <v>-62705.689999999995</v>
      </c>
      <c r="I39" s="97">
        <f t="shared" si="13"/>
        <v>0.24962586413836266</v>
      </c>
      <c r="J39" s="106"/>
      <c r="K39" s="9"/>
      <c r="L39" s="1"/>
      <c r="M39" s="1"/>
      <c r="N39" s="1"/>
    </row>
    <row r="40" spans="1:14" ht="19.5" customHeight="1" x14ac:dyDescent="0.2">
      <c r="A40" s="267"/>
      <c r="B40" s="269"/>
      <c r="C40" s="270"/>
      <c r="D40" s="104" t="s">
        <v>41</v>
      </c>
      <c r="E40" s="96">
        <f t="shared" ref="E40:G40" si="20">E18+E19+E26+E33+E34</f>
        <v>3734</v>
      </c>
      <c r="F40" s="96">
        <f t="shared" si="20"/>
        <v>3734</v>
      </c>
      <c r="G40" s="96">
        <f t="shared" si="20"/>
        <v>473</v>
      </c>
      <c r="H40" s="87">
        <f t="shared" si="14"/>
        <v>-3261</v>
      </c>
      <c r="I40" s="97">
        <f t="shared" si="13"/>
        <v>0.12667380824852706</v>
      </c>
      <c r="J40" s="106"/>
      <c r="K40" s="9"/>
      <c r="L40" s="1"/>
      <c r="M40" s="1"/>
      <c r="N40" s="1"/>
    </row>
    <row r="41" spans="1:14" ht="19.5" customHeight="1" x14ac:dyDescent="0.2">
      <c r="A41" s="267"/>
      <c r="B41" s="269"/>
      <c r="C41" s="270"/>
      <c r="D41" s="104" t="s">
        <v>23</v>
      </c>
      <c r="E41" s="96">
        <f t="shared" ref="E41:G41" si="21">SUM(E39:E40)</f>
        <v>87394</v>
      </c>
      <c r="F41" s="96">
        <f t="shared" si="21"/>
        <v>87299.9</v>
      </c>
      <c r="G41" s="96">
        <f t="shared" si="21"/>
        <v>21333.21</v>
      </c>
      <c r="H41" s="87">
        <f t="shared" si="14"/>
        <v>-65966.69</v>
      </c>
      <c r="I41" s="97">
        <f t="shared" si="13"/>
        <v>0.24436694658298577</v>
      </c>
      <c r="J41" s="106"/>
      <c r="K41" s="9"/>
      <c r="L41" s="1"/>
      <c r="M41" s="1"/>
      <c r="N41" s="1"/>
    </row>
    <row r="42" spans="1:14" ht="19.5" customHeight="1" x14ac:dyDescent="0.2">
      <c r="A42" s="70"/>
      <c r="B42" s="71" t="s">
        <v>53</v>
      </c>
      <c r="C42" s="71"/>
      <c r="D42" s="71"/>
      <c r="E42" s="72"/>
      <c r="F42" s="84"/>
      <c r="G42" s="84"/>
      <c r="H42" s="86"/>
      <c r="I42" s="86"/>
      <c r="J42" s="106"/>
      <c r="K42" s="9"/>
      <c r="L42" s="1"/>
      <c r="M42" s="1"/>
      <c r="N42" s="1"/>
    </row>
    <row r="43" spans="1:14" ht="19.5" customHeight="1" x14ac:dyDescent="0.2">
      <c r="A43" s="223"/>
      <c r="B43" s="271" t="s">
        <v>54</v>
      </c>
      <c r="C43" s="271" t="s">
        <v>22</v>
      </c>
      <c r="D43" s="104" t="s">
        <v>40</v>
      </c>
      <c r="E43" s="98">
        <f t="shared" ref="E43:G44" si="22">E17+E25+E32</f>
        <v>83660</v>
      </c>
      <c r="F43" s="98">
        <f t="shared" si="22"/>
        <v>83565.899999999994</v>
      </c>
      <c r="G43" s="98">
        <f t="shared" si="22"/>
        <v>20860.21</v>
      </c>
      <c r="H43" s="87">
        <f t="shared" si="14"/>
        <v>-62705.689999999995</v>
      </c>
      <c r="I43" s="97">
        <f t="shared" si="13"/>
        <v>0.24962586413836266</v>
      </c>
      <c r="J43" s="106"/>
      <c r="K43" s="9"/>
      <c r="L43" s="1"/>
      <c r="M43" s="1"/>
      <c r="N43" s="1"/>
    </row>
    <row r="44" spans="1:14" ht="19.5" customHeight="1" x14ac:dyDescent="0.2">
      <c r="A44" s="223"/>
      <c r="B44" s="271"/>
      <c r="C44" s="271"/>
      <c r="D44" s="104" t="s">
        <v>41</v>
      </c>
      <c r="E44" s="98">
        <f t="shared" si="22"/>
        <v>3693</v>
      </c>
      <c r="F44" s="98">
        <f t="shared" si="22"/>
        <v>3693</v>
      </c>
      <c r="G44" s="98">
        <f t="shared" si="22"/>
        <v>473</v>
      </c>
      <c r="H44" s="87">
        <f t="shared" si="14"/>
        <v>-3220</v>
      </c>
      <c r="I44" s="97">
        <f t="shared" si="13"/>
        <v>0.1280801516382345</v>
      </c>
      <c r="J44" s="106"/>
      <c r="K44" s="9"/>
      <c r="L44" s="1"/>
      <c r="M44" s="1"/>
      <c r="N44" s="1"/>
    </row>
    <row r="45" spans="1:14" ht="19.5" customHeight="1" x14ac:dyDescent="0.2">
      <c r="A45" s="223"/>
      <c r="B45" s="271"/>
      <c r="C45" s="271"/>
      <c r="D45" s="104" t="s">
        <v>23</v>
      </c>
      <c r="E45" s="98">
        <f t="shared" ref="E45:G45" si="23">SUM(E43:E44)</f>
        <v>87353</v>
      </c>
      <c r="F45" s="98">
        <f t="shared" si="23"/>
        <v>87258.9</v>
      </c>
      <c r="G45" s="98">
        <f t="shared" si="23"/>
        <v>21333.21</v>
      </c>
      <c r="H45" s="87">
        <f t="shared" si="14"/>
        <v>-65925.69</v>
      </c>
      <c r="I45" s="97">
        <f t="shared" si="13"/>
        <v>0.24448176632985288</v>
      </c>
      <c r="J45" s="106"/>
      <c r="K45" s="9"/>
      <c r="L45" s="1"/>
      <c r="M45" s="1"/>
      <c r="N45" s="1"/>
    </row>
    <row r="46" spans="1:14" ht="19.5" customHeight="1" x14ac:dyDescent="0.2">
      <c r="A46" s="223"/>
      <c r="B46" s="271" t="s">
        <v>55</v>
      </c>
      <c r="C46" s="271" t="s">
        <v>22</v>
      </c>
      <c r="D46" s="104" t="s">
        <v>41</v>
      </c>
      <c r="E46" s="99">
        <f t="shared" ref="E46:G46" si="24">E19+E34</f>
        <v>41</v>
      </c>
      <c r="F46" s="99">
        <f t="shared" si="24"/>
        <v>41</v>
      </c>
      <c r="G46" s="99">
        <f t="shared" si="24"/>
        <v>0</v>
      </c>
      <c r="H46" s="87">
        <f t="shared" si="14"/>
        <v>-41</v>
      </c>
      <c r="I46" s="97">
        <f t="shared" si="13"/>
        <v>0</v>
      </c>
      <c r="J46" s="106"/>
      <c r="K46" s="9"/>
      <c r="L46" s="1"/>
      <c r="M46" s="1"/>
      <c r="N46" s="1"/>
    </row>
    <row r="47" spans="1:14" ht="19.5" customHeight="1" x14ac:dyDescent="0.2">
      <c r="A47" s="223"/>
      <c r="B47" s="271"/>
      <c r="C47" s="271"/>
      <c r="D47" s="104" t="s">
        <v>23</v>
      </c>
      <c r="E47" s="99">
        <f t="shared" ref="E47:G47" si="25">E46</f>
        <v>41</v>
      </c>
      <c r="F47" s="99">
        <f t="shared" si="25"/>
        <v>41</v>
      </c>
      <c r="G47" s="99">
        <f t="shared" si="25"/>
        <v>0</v>
      </c>
      <c r="H47" s="87">
        <f t="shared" si="14"/>
        <v>-41</v>
      </c>
      <c r="I47" s="97">
        <f t="shared" si="13"/>
        <v>0</v>
      </c>
      <c r="J47" s="106"/>
      <c r="K47" s="9"/>
      <c r="L47" s="1"/>
      <c r="M47" s="1"/>
      <c r="N47" s="1"/>
    </row>
    <row r="48" spans="1:14" ht="12" customHeight="1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9"/>
      <c r="L48" s="1"/>
      <c r="M48" s="1"/>
      <c r="N48" s="1"/>
    </row>
    <row r="49" spans="1:14" ht="12" customHeight="1" x14ac:dyDescent="0.2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9"/>
      <c r="L49" s="1"/>
      <c r="M49" s="1"/>
      <c r="N49" s="1"/>
    </row>
    <row r="50" spans="1:14" ht="12" customHeight="1" x14ac:dyDescent="0.2">
      <c r="A50" s="14"/>
      <c r="B50" s="15"/>
      <c r="C50" s="16"/>
      <c r="D50" s="17"/>
      <c r="E50" s="18"/>
      <c r="F50" s="18"/>
      <c r="G50" s="18"/>
      <c r="H50" s="18"/>
      <c r="I50" s="19"/>
      <c r="J50" s="20"/>
      <c r="K50" s="13"/>
      <c r="L50" s="1"/>
      <c r="M50" s="1"/>
      <c r="N50" s="1"/>
    </row>
    <row r="51" spans="1:14" ht="45" customHeight="1" x14ac:dyDescent="0.25">
      <c r="A51" s="249" t="s">
        <v>5</v>
      </c>
      <c r="B51" s="249"/>
      <c r="C51" s="250" t="s">
        <v>71</v>
      </c>
      <c r="D51" s="250"/>
      <c r="E51" s="21"/>
      <c r="F51" s="18"/>
      <c r="G51" s="240" t="s">
        <v>26</v>
      </c>
      <c r="H51" s="240"/>
      <c r="I51" s="22"/>
      <c r="J51" s="23" t="s">
        <v>27</v>
      </c>
      <c r="K51" s="13"/>
      <c r="L51" s="1"/>
      <c r="M51" s="1"/>
      <c r="N51" s="1"/>
    </row>
    <row r="52" spans="1:14" ht="24.75" customHeight="1" x14ac:dyDescent="0.2">
      <c r="A52" s="24"/>
      <c r="B52" s="100" t="s">
        <v>6</v>
      </c>
      <c r="C52" s="253" t="s">
        <v>28</v>
      </c>
      <c r="D52" s="253"/>
      <c r="E52" s="101" t="s">
        <v>29</v>
      </c>
      <c r="F52" s="101"/>
      <c r="G52" s="254" t="s">
        <v>30</v>
      </c>
      <c r="H52" s="254"/>
      <c r="I52" s="27" t="s">
        <v>29</v>
      </c>
      <c r="J52" s="28" t="s">
        <v>31</v>
      </c>
      <c r="K52" s="13"/>
      <c r="L52" s="1"/>
      <c r="M52" s="1"/>
      <c r="N52" s="1"/>
    </row>
    <row r="53" spans="1:14" ht="18" customHeight="1" x14ac:dyDescent="0.2">
      <c r="A53" s="29"/>
      <c r="B53" s="100"/>
      <c r="C53" s="100"/>
      <c r="D53" s="100"/>
      <c r="E53" s="101"/>
      <c r="F53" s="101"/>
      <c r="G53" s="101"/>
      <c r="H53" s="101"/>
      <c r="I53" s="30"/>
      <c r="J53" s="28"/>
      <c r="K53" s="13"/>
      <c r="L53" s="1"/>
      <c r="M53" s="1"/>
      <c r="N53" s="1"/>
    </row>
    <row r="54" spans="1:14" ht="29.25" customHeight="1" x14ac:dyDescent="0.25">
      <c r="A54" s="249" t="s">
        <v>24</v>
      </c>
      <c r="B54" s="249"/>
      <c r="C54" s="250" t="s">
        <v>32</v>
      </c>
      <c r="D54" s="250"/>
      <c r="E54" s="31"/>
      <c r="F54" s="32"/>
      <c r="G54" s="240" t="s">
        <v>33</v>
      </c>
      <c r="H54" s="240"/>
      <c r="I54" s="33"/>
      <c r="J54" s="23" t="s">
        <v>34</v>
      </c>
      <c r="K54" s="13"/>
      <c r="L54" s="1"/>
      <c r="M54" s="1"/>
      <c r="N54" s="1"/>
    </row>
    <row r="55" spans="1:14" ht="21.75" customHeight="1" x14ac:dyDescent="0.2">
      <c r="A55" s="255" t="s">
        <v>35</v>
      </c>
      <c r="B55" s="255"/>
      <c r="C55" s="253" t="s">
        <v>28</v>
      </c>
      <c r="D55" s="253"/>
      <c r="E55" s="101" t="s">
        <v>29</v>
      </c>
      <c r="F55" s="101"/>
      <c r="G55" s="254" t="s">
        <v>30</v>
      </c>
      <c r="H55" s="254"/>
      <c r="I55" s="27" t="s">
        <v>29</v>
      </c>
      <c r="J55" s="28" t="s">
        <v>31</v>
      </c>
      <c r="K55" s="13"/>
      <c r="L55" s="1"/>
      <c r="M55" s="1"/>
      <c r="N55" s="1"/>
    </row>
    <row r="56" spans="1:14" ht="11.25" customHeight="1" x14ac:dyDescent="0.2">
      <c r="A56" s="14"/>
      <c r="B56" s="15"/>
      <c r="C56" s="16"/>
      <c r="D56" s="34"/>
      <c r="E56" s="18"/>
      <c r="F56" s="18"/>
      <c r="G56" s="18"/>
      <c r="H56" s="18"/>
      <c r="I56" s="19"/>
      <c r="J56" s="20"/>
      <c r="K56" s="13"/>
      <c r="L56" s="1"/>
      <c r="M56" s="1"/>
      <c r="N56" s="1"/>
    </row>
    <row r="57" spans="1:14" ht="12.75" customHeight="1" x14ac:dyDescent="0.2">
      <c r="A57" s="251"/>
      <c r="B57" s="35" t="s">
        <v>36</v>
      </c>
      <c r="C57" s="252" t="s">
        <v>72</v>
      </c>
      <c r="D57" s="252"/>
      <c r="E57" s="18"/>
      <c r="F57" s="18"/>
      <c r="G57" s="18"/>
      <c r="H57" s="18"/>
      <c r="I57" s="19"/>
      <c r="J57" s="20"/>
      <c r="K57" s="13"/>
      <c r="L57" s="1"/>
      <c r="M57" s="1"/>
      <c r="N57" s="1"/>
    </row>
    <row r="58" spans="1:14" ht="23.25" customHeight="1" x14ac:dyDescent="0.2">
      <c r="A58" s="251"/>
      <c r="B58" s="15"/>
      <c r="C58" s="16"/>
      <c r="D58" s="34"/>
      <c r="E58" s="18"/>
      <c r="F58" s="18"/>
      <c r="G58" s="18"/>
      <c r="H58" s="18"/>
      <c r="I58" s="19"/>
      <c r="J58" s="20"/>
      <c r="K58" s="13"/>
      <c r="L58" s="1"/>
      <c r="M58" s="1"/>
      <c r="N58" s="1"/>
    </row>
    <row r="59" spans="1:14" ht="24.75" customHeight="1" x14ac:dyDescent="0.2">
      <c r="A59" s="14"/>
      <c r="B59" s="15"/>
      <c r="C59" s="16"/>
      <c r="D59" s="17"/>
      <c r="E59" s="18"/>
      <c r="F59" s="18"/>
      <c r="G59" s="18"/>
      <c r="H59" s="18"/>
      <c r="I59" s="19"/>
      <c r="J59" s="20"/>
      <c r="K59" s="13"/>
      <c r="L59" s="1"/>
      <c r="M59" s="1"/>
      <c r="N59" s="1"/>
    </row>
    <row r="60" spans="1:14" ht="24.75" customHeight="1" x14ac:dyDescent="0.2">
      <c r="A60" s="14"/>
      <c r="B60" s="15"/>
      <c r="C60" s="16"/>
      <c r="D60" s="34"/>
      <c r="E60" s="18"/>
      <c r="F60" s="18"/>
      <c r="G60" s="18"/>
      <c r="H60" s="18"/>
      <c r="I60" s="19"/>
      <c r="J60" s="20"/>
      <c r="K60" s="13"/>
      <c r="L60" s="1"/>
      <c r="M60" s="1"/>
      <c r="N60" s="1"/>
    </row>
    <row r="61" spans="1:14" ht="24.75" customHeight="1" x14ac:dyDescent="0.2">
      <c r="A61" s="14"/>
      <c r="B61" s="15"/>
      <c r="C61" s="16"/>
      <c r="D61" s="34"/>
      <c r="E61" s="18"/>
      <c r="F61" s="18"/>
      <c r="G61" s="18"/>
      <c r="H61" s="18"/>
      <c r="I61" s="19"/>
      <c r="J61" s="20"/>
      <c r="K61" s="13"/>
      <c r="L61" s="1"/>
      <c r="M61" s="1"/>
      <c r="N61" s="1"/>
    </row>
    <row r="62" spans="1:14" ht="24.75" customHeight="1" x14ac:dyDescent="0.2">
      <c r="A62" s="14"/>
      <c r="B62" s="15"/>
      <c r="C62" s="16"/>
      <c r="D62" s="34"/>
      <c r="E62" s="18"/>
      <c r="F62" s="18"/>
      <c r="G62" s="18"/>
      <c r="H62" s="18"/>
      <c r="I62" s="19"/>
      <c r="J62" s="20"/>
      <c r="K62" s="13"/>
      <c r="L62" s="1"/>
      <c r="M62" s="1"/>
      <c r="N62" s="1"/>
    </row>
    <row r="63" spans="1:14" ht="24.75" customHeight="1" x14ac:dyDescent="0.2">
      <c r="A63" s="14"/>
      <c r="B63" s="15"/>
      <c r="C63" s="16"/>
      <c r="D63" s="17"/>
      <c r="E63" s="36"/>
      <c r="F63" s="36"/>
      <c r="G63" s="36"/>
      <c r="H63" s="36"/>
      <c r="I63" s="19"/>
      <c r="J63" s="20"/>
      <c r="K63" s="13"/>
      <c r="L63" s="1"/>
      <c r="M63" s="1"/>
      <c r="N63" s="1"/>
    </row>
    <row r="64" spans="1:14" ht="28.5" customHeight="1" x14ac:dyDescent="0.2">
      <c r="A64" s="14"/>
      <c r="B64" s="15"/>
      <c r="C64" s="16"/>
      <c r="D64" s="34"/>
      <c r="E64" s="36"/>
      <c r="F64" s="36"/>
      <c r="G64" s="36"/>
      <c r="H64" s="36"/>
      <c r="I64" s="19"/>
      <c r="J64" s="20"/>
      <c r="K64" s="13"/>
      <c r="L64" s="1"/>
      <c r="M64" s="1"/>
      <c r="N64" s="1"/>
    </row>
    <row r="65" spans="1:14" ht="24.75" customHeight="1" x14ac:dyDescent="0.2">
      <c r="A65" s="14"/>
      <c r="B65" s="15"/>
      <c r="C65" s="16"/>
      <c r="D65" s="17"/>
      <c r="E65" s="18"/>
      <c r="F65" s="18"/>
      <c r="G65" s="18"/>
      <c r="H65" s="18"/>
      <c r="I65" s="19"/>
      <c r="J65" s="20"/>
      <c r="K65" s="13"/>
      <c r="L65" s="1"/>
      <c r="M65" s="1"/>
      <c r="N65" s="1"/>
    </row>
    <row r="66" spans="1:14" ht="24.75" customHeight="1" x14ac:dyDescent="0.2">
      <c r="A66" s="14"/>
      <c r="B66" s="15"/>
      <c r="C66" s="16"/>
      <c r="D66" s="34"/>
      <c r="E66" s="18"/>
      <c r="F66" s="18"/>
      <c r="G66" s="18"/>
      <c r="H66" s="18"/>
      <c r="I66" s="19"/>
      <c r="J66" s="20"/>
      <c r="K66" s="13"/>
      <c r="L66" s="1"/>
      <c r="M66" s="1"/>
      <c r="N66" s="1"/>
    </row>
    <row r="67" spans="1:14" ht="24.75" customHeight="1" x14ac:dyDescent="0.2">
      <c r="A67" s="14"/>
      <c r="B67" s="15"/>
      <c r="C67" s="16"/>
      <c r="D67" s="34"/>
      <c r="E67" s="18"/>
      <c r="F67" s="18"/>
      <c r="G67" s="18"/>
      <c r="H67" s="18"/>
      <c r="I67" s="19"/>
      <c r="J67" s="20"/>
      <c r="K67" s="13"/>
      <c r="L67" s="1"/>
      <c r="M67" s="1"/>
      <c r="N67" s="1"/>
    </row>
    <row r="68" spans="1:14" ht="24.75" customHeight="1" x14ac:dyDescent="0.2">
      <c r="A68" s="14"/>
      <c r="B68" s="15"/>
      <c r="C68" s="16"/>
      <c r="D68" s="34"/>
      <c r="E68" s="18"/>
      <c r="F68" s="18"/>
      <c r="G68" s="18"/>
      <c r="H68" s="18"/>
      <c r="I68" s="19"/>
      <c r="J68" s="20"/>
      <c r="K68" s="13"/>
      <c r="L68" s="1"/>
      <c r="M68" s="1"/>
      <c r="N68" s="1"/>
    </row>
    <row r="69" spans="1:14" ht="24.75" customHeight="1" x14ac:dyDescent="0.2">
      <c r="A69" s="14"/>
      <c r="B69" s="15"/>
      <c r="C69" s="16"/>
      <c r="D69" s="17"/>
      <c r="E69" s="18"/>
      <c r="F69" s="18"/>
      <c r="G69" s="18"/>
      <c r="H69" s="18"/>
      <c r="I69" s="19"/>
      <c r="J69" s="20"/>
      <c r="K69" s="13"/>
      <c r="L69" s="1"/>
      <c r="M69" s="1"/>
      <c r="N69" s="1"/>
    </row>
    <row r="70" spans="1:14" ht="24.75" customHeight="1" x14ac:dyDescent="0.2">
      <c r="A70" s="14"/>
      <c r="B70" s="15"/>
      <c r="C70" s="16"/>
      <c r="D70" s="34"/>
      <c r="E70" s="18"/>
      <c r="F70" s="18"/>
      <c r="G70" s="18"/>
      <c r="H70" s="18"/>
      <c r="I70" s="19"/>
      <c r="J70" s="20"/>
      <c r="K70" s="13"/>
      <c r="L70" s="1"/>
      <c r="M70" s="1"/>
      <c r="N70" s="1"/>
    </row>
    <row r="71" spans="1:14" ht="34.5" customHeight="1" x14ac:dyDescent="0.2">
      <c r="A71" s="37"/>
      <c r="B71" s="38"/>
      <c r="C71" s="38"/>
      <c r="D71" s="39"/>
      <c r="E71" s="19"/>
      <c r="F71" s="19"/>
      <c r="G71" s="19"/>
      <c r="H71" s="19"/>
      <c r="I71" s="19"/>
      <c r="J71" s="20"/>
      <c r="K71" s="13"/>
      <c r="L71" s="1"/>
      <c r="M71" s="1"/>
      <c r="N71" s="1"/>
    </row>
    <row r="72" spans="1:14" ht="29.25" customHeight="1" x14ac:dyDescent="0.2">
      <c r="A72" s="40"/>
      <c r="B72" s="41"/>
      <c r="C72" s="41"/>
      <c r="D72" s="40"/>
      <c r="E72" s="19"/>
      <c r="F72" s="19"/>
      <c r="G72" s="19"/>
      <c r="H72" s="19"/>
      <c r="I72" s="19"/>
      <c r="J72" s="20"/>
      <c r="K72" s="13"/>
      <c r="L72" s="1"/>
      <c r="M72" s="1"/>
      <c r="N72" s="1"/>
    </row>
    <row r="73" spans="1:14" ht="16.5" customHeight="1" x14ac:dyDescent="0.2">
      <c r="A73" s="40"/>
      <c r="B73" s="42"/>
      <c r="C73" s="42"/>
      <c r="D73" s="40"/>
      <c r="E73" s="43"/>
      <c r="F73" s="43"/>
      <c r="G73" s="43"/>
      <c r="H73" s="43"/>
      <c r="I73" s="19"/>
      <c r="J73" s="20"/>
      <c r="K73" s="13"/>
      <c r="L73" s="1"/>
      <c r="M73" s="1"/>
      <c r="N73" s="1"/>
    </row>
    <row r="74" spans="1:14" ht="23.25" customHeight="1" x14ac:dyDescent="0.2">
      <c r="A74" s="40"/>
      <c r="B74" s="40"/>
      <c r="C74" s="40"/>
      <c r="D74" s="39"/>
      <c r="E74" s="44"/>
      <c r="F74" s="44"/>
      <c r="G74" s="44"/>
      <c r="H74" s="44"/>
      <c r="I74" s="19"/>
      <c r="J74" s="20"/>
      <c r="K74" s="13"/>
      <c r="L74" s="1"/>
      <c r="M74" s="1"/>
      <c r="N74" s="1"/>
    </row>
    <row r="75" spans="1:14" ht="23.25" customHeight="1" x14ac:dyDescent="0.2">
      <c r="A75" s="40"/>
      <c r="B75" s="40"/>
      <c r="C75" s="40"/>
      <c r="D75" s="34"/>
      <c r="E75" s="44"/>
      <c r="F75" s="44"/>
      <c r="G75" s="44"/>
      <c r="H75" s="44"/>
      <c r="I75" s="19"/>
      <c r="J75" s="20"/>
      <c r="K75" s="13"/>
      <c r="L75" s="1"/>
      <c r="M75" s="1"/>
      <c r="N75" s="1"/>
    </row>
    <row r="76" spans="1:14" ht="23.25" customHeight="1" x14ac:dyDescent="0.2">
      <c r="A76" s="45"/>
      <c r="B76" s="46"/>
      <c r="C76" s="46"/>
      <c r="D76" s="45"/>
      <c r="E76" s="47"/>
      <c r="F76" s="47"/>
      <c r="G76" s="47"/>
      <c r="H76" s="47"/>
      <c r="I76" s="47"/>
      <c r="J76" s="48"/>
      <c r="K76" s="13"/>
      <c r="L76" s="1"/>
      <c r="M76" s="1"/>
      <c r="N76" s="1"/>
    </row>
    <row r="77" spans="1:14" ht="23.25" customHeight="1" x14ac:dyDescent="0.2">
      <c r="A77" s="45"/>
      <c r="B77" s="46"/>
      <c r="C77" s="46"/>
      <c r="D77" s="45"/>
      <c r="E77" s="47"/>
      <c r="F77" s="47"/>
      <c r="G77" s="47"/>
      <c r="H77" s="47"/>
      <c r="I77" s="47"/>
      <c r="J77" s="48"/>
      <c r="K77" s="13"/>
      <c r="L77" s="1"/>
      <c r="M77" s="1"/>
      <c r="N77" s="1"/>
    </row>
    <row r="78" spans="1:14" ht="23.25" customHeight="1" x14ac:dyDescent="0.2">
      <c r="A78" s="45"/>
      <c r="B78" s="46"/>
      <c r="C78" s="46"/>
      <c r="D78" s="45"/>
      <c r="E78" s="47"/>
      <c r="F78" s="47"/>
      <c r="G78" s="47"/>
      <c r="H78" s="47"/>
      <c r="I78" s="47"/>
      <c r="J78" s="48"/>
      <c r="K78" s="13"/>
      <c r="L78" s="1"/>
      <c r="M78" s="1"/>
      <c r="N78" s="1"/>
    </row>
    <row r="79" spans="1:14" ht="23.25" customHeight="1" x14ac:dyDescent="0.2">
      <c r="A79" s="45"/>
      <c r="B79" s="46"/>
      <c r="C79" s="46"/>
      <c r="D79" s="45"/>
      <c r="E79" s="47"/>
      <c r="F79" s="47"/>
      <c r="G79" s="47"/>
      <c r="H79" s="47"/>
      <c r="I79" s="47"/>
      <c r="J79" s="48"/>
      <c r="K79" s="13"/>
      <c r="L79" s="1"/>
      <c r="M79" s="1"/>
      <c r="N79" s="1"/>
    </row>
    <row r="80" spans="1:14" x14ac:dyDescent="0.2">
      <c r="A80" s="49"/>
      <c r="B80" s="49"/>
      <c r="C80" s="49"/>
      <c r="D80" s="49"/>
      <c r="E80" s="50"/>
      <c r="F80" s="50"/>
      <c r="G80" s="50"/>
      <c r="H80" s="50"/>
      <c r="I80" s="50"/>
      <c r="J80" s="51"/>
      <c r="K80" s="51"/>
      <c r="L80" s="1"/>
      <c r="M80" s="1"/>
      <c r="N80" s="1"/>
    </row>
    <row r="81" spans="1:14" x14ac:dyDescent="0.2">
      <c r="A81" s="49"/>
      <c r="B81" s="49"/>
      <c r="C81" s="49"/>
      <c r="D81" s="49"/>
      <c r="E81" s="50"/>
      <c r="F81" s="50"/>
      <c r="G81" s="50"/>
      <c r="H81" s="50"/>
      <c r="I81" s="50"/>
      <c r="J81" s="51"/>
      <c r="K81" s="51"/>
      <c r="L81" s="1"/>
      <c r="M81" s="1"/>
      <c r="N81" s="1"/>
    </row>
    <row r="82" spans="1:14" ht="16.5" customHeight="1" x14ac:dyDescent="0.2">
      <c r="A82" s="52"/>
      <c r="B82" s="49"/>
      <c r="C82" s="49"/>
      <c r="D82" s="49"/>
      <c r="E82" s="50"/>
      <c r="F82" s="50"/>
      <c r="G82" s="50"/>
      <c r="H82" s="50"/>
      <c r="I82" s="50"/>
      <c r="J82" s="51"/>
      <c r="K82" s="51"/>
      <c r="L82" s="1"/>
      <c r="M82" s="1"/>
      <c r="N82" s="1"/>
    </row>
    <row r="83" spans="1:14" ht="22.5" customHeight="1" x14ac:dyDescent="0.25">
      <c r="A83" s="53"/>
      <c r="B83" s="53"/>
      <c r="C83" s="54"/>
      <c r="D83" s="55"/>
      <c r="E83" s="55"/>
      <c r="F83" s="55"/>
      <c r="G83" s="55"/>
      <c r="H83" s="55"/>
      <c r="I83" s="56"/>
      <c r="J83" s="56"/>
      <c r="K83" s="1"/>
      <c r="L83" s="1"/>
      <c r="M83" s="1"/>
      <c r="N83" s="1"/>
    </row>
    <row r="84" spans="1:14" x14ac:dyDescent="0.2">
      <c r="A84" s="57"/>
      <c r="B84" s="57"/>
      <c r="C84" s="58"/>
      <c r="D84" s="59"/>
      <c r="E84" s="59"/>
      <c r="F84" s="59"/>
      <c r="G84" s="59"/>
      <c r="H84" s="59"/>
      <c r="I84" s="59"/>
      <c r="J84" s="60"/>
      <c r="K84" s="1"/>
      <c r="L84" s="1"/>
      <c r="M84" s="1"/>
      <c r="N84" s="1"/>
    </row>
    <row r="85" spans="1:14" ht="20.25" customHeight="1" x14ac:dyDescent="0.2">
      <c r="A85" s="61"/>
      <c r="B85" s="61"/>
      <c r="C85" s="61"/>
      <c r="D85" s="56"/>
      <c r="E85" s="56"/>
      <c r="F85" s="56"/>
      <c r="G85" s="56"/>
      <c r="H85" s="56"/>
      <c r="I85" s="56"/>
      <c r="J85" s="62"/>
      <c r="K85" s="1"/>
      <c r="L85" s="1"/>
      <c r="M85" s="1"/>
      <c r="N85" s="1"/>
    </row>
    <row r="86" spans="1:14" ht="15.75" x14ac:dyDescent="0.2">
      <c r="A86" s="63"/>
      <c r="B86" s="63"/>
      <c r="C86" s="64"/>
      <c r="D86" s="56"/>
      <c r="E86" s="56"/>
      <c r="F86" s="56"/>
      <c r="G86" s="56"/>
      <c r="H86" s="56"/>
      <c r="I86" s="56"/>
      <c r="J86" s="62"/>
      <c r="K86" s="1"/>
      <c r="L86" s="1"/>
      <c r="M86" s="1"/>
      <c r="N86" s="1"/>
    </row>
    <row r="87" spans="1:14" ht="15.75" x14ac:dyDescent="0.2">
      <c r="A87" s="57"/>
      <c r="B87" s="57"/>
      <c r="C87" s="58"/>
      <c r="D87" s="59"/>
      <c r="E87" s="59"/>
      <c r="F87" s="59"/>
      <c r="G87" s="59"/>
      <c r="H87" s="59"/>
      <c r="I87" s="56"/>
      <c r="J87" s="62"/>
      <c r="K87" s="1"/>
      <c r="L87" s="1"/>
      <c r="M87" s="1"/>
      <c r="N87" s="1"/>
    </row>
    <row r="88" spans="1:14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</sheetData>
  <mergeCells count="59">
    <mergeCell ref="A7:J7"/>
    <mergeCell ref="I1:J1"/>
    <mergeCell ref="I2:J2"/>
    <mergeCell ref="A3:J3"/>
    <mergeCell ref="A4:J4"/>
    <mergeCell ref="A5:J5"/>
    <mergeCell ref="A8:J8"/>
    <mergeCell ref="A9:J9"/>
    <mergeCell ref="A10:J10"/>
    <mergeCell ref="A12:A13"/>
    <mergeCell ref="B12:B13"/>
    <mergeCell ref="C12:C13"/>
    <mergeCell ref="D12:D13"/>
    <mergeCell ref="E12:E13"/>
    <mergeCell ref="F12:F13"/>
    <mergeCell ref="G12:G13"/>
    <mergeCell ref="H12:I12"/>
    <mergeCell ref="J12:J13"/>
    <mergeCell ref="A15:J15"/>
    <mergeCell ref="A16:J16"/>
    <mergeCell ref="A17:A20"/>
    <mergeCell ref="B17:B20"/>
    <mergeCell ref="C17:C18"/>
    <mergeCell ref="J17:J18"/>
    <mergeCell ref="A21:C23"/>
    <mergeCell ref="A24:J24"/>
    <mergeCell ref="A25:A27"/>
    <mergeCell ref="B25:B27"/>
    <mergeCell ref="C25:C26"/>
    <mergeCell ref="J25:J26"/>
    <mergeCell ref="A28:C30"/>
    <mergeCell ref="A31:J31"/>
    <mergeCell ref="A32:A35"/>
    <mergeCell ref="B32:B35"/>
    <mergeCell ref="C32:C33"/>
    <mergeCell ref="J32:J33"/>
    <mergeCell ref="G51:H51"/>
    <mergeCell ref="A36:C38"/>
    <mergeCell ref="A39:A41"/>
    <mergeCell ref="B39:B41"/>
    <mergeCell ref="C39:C41"/>
    <mergeCell ref="A43:A45"/>
    <mergeCell ref="B43:B45"/>
    <mergeCell ref="C43:C45"/>
    <mergeCell ref="A46:A47"/>
    <mergeCell ref="B46:B47"/>
    <mergeCell ref="C46:C47"/>
    <mergeCell ref="A51:B51"/>
    <mergeCell ref="C51:D51"/>
    <mergeCell ref="A57:A58"/>
    <mergeCell ref="C57:D57"/>
    <mergeCell ref="C52:D52"/>
    <mergeCell ref="G52:H52"/>
    <mergeCell ref="A54:B54"/>
    <mergeCell ref="C54:D54"/>
    <mergeCell ref="G54:H54"/>
    <mergeCell ref="A55:B55"/>
    <mergeCell ref="C55:D55"/>
    <mergeCell ref="G55:H55"/>
  </mergeCells>
  <printOptions horizontalCentered="1"/>
  <pageMargins left="0.39370078740157483" right="0.19685039370078741" top="0.78740157480314965" bottom="0.59055118110236227" header="0.51181102362204722" footer="0.31496062992125984"/>
  <pageSetup paperSize="9" scale="80" orientation="landscape" r:id="rId1"/>
  <headerFooter alignWithMargins="0">
    <oddHeader>&amp;C&amp;"Times New Roman,обычный"&amp;8&amp;P/&amp;N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N222"/>
  <sheetViews>
    <sheetView topLeftCell="A43" zoomScale="110" zoomScaleNormal="110" workbookViewId="0">
      <selection activeCell="D60" sqref="D60"/>
    </sheetView>
  </sheetViews>
  <sheetFormatPr defaultRowHeight="12.75" x14ac:dyDescent="0.2"/>
  <cols>
    <col min="1" max="1" width="4.85546875" style="3" customWidth="1"/>
    <col min="2" max="2" width="29.85546875" style="3" customWidth="1"/>
    <col min="3" max="3" width="19.140625" style="3" customWidth="1"/>
    <col min="4" max="4" width="16.7109375" style="3" customWidth="1"/>
    <col min="5" max="5" width="15.5703125" style="3" customWidth="1"/>
    <col min="6" max="6" width="17.42578125" style="3" customWidth="1"/>
    <col min="7" max="7" width="16.7109375" style="3" customWidth="1"/>
    <col min="8" max="8" width="15.5703125" style="3" customWidth="1"/>
    <col min="9" max="9" width="13.7109375" style="3" customWidth="1"/>
    <col min="10" max="10" width="27.85546875" style="3" customWidth="1"/>
    <col min="11" max="11" width="9.85546875" style="3" customWidth="1"/>
    <col min="12" max="16384" width="9.140625" style="3"/>
  </cols>
  <sheetData>
    <row r="1" spans="1:14" ht="15.75" customHeight="1" x14ac:dyDescent="0.2">
      <c r="A1" s="1"/>
      <c r="B1" s="1"/>
      <c r="C1" s="1"/>
      <c r="D1" s="1"/>
      <c r="E1" s="2"/>
      <c r="F1" s="2"/>
      <c r="G1" s="2"/>
      <c r="H1" s="2"/>
      <c r="I1" s="202" t="s">
        <v>37</v>
      </c>
      <c r="J1" s="202"/>
    </row>
    <row r="2" spans="1:14" ht="15.75" customHeight="1" x14ac:dyDescent="0.2">
      <c r="A2" s="1"/>
      <c r="B2" s="1"/>
      <c r="C2" s="1"/>
      <c r="D2" s="1"/>
      <c r="E2" s="4"/>
      <c r="F2" s="4"/>
      <c r="G2" s="4"/>
      <c r="H2" s="4"/>
      <c r="I2" s="202" t="s">
        <v>0</v>
      </c>
      <c r="J2" s="202"/>
    </row>
    <row r="3" spans="1:14" ht="18" customHeight="1" x14ac:dyDescent="0.2">
      <c r="A3" s="203" t="s">
        <v>1</v>
      </c>
      <c r="B3" s="203"/>
      <c r="C3" s="203"/>
      <c r="D3" s="203"/>
      <c r="E3" s="203"/>
      <c r="F3" s="203"/>
      <c r="G3" s="203"/>
      <c r="H3" s="203"/>
      <c r="I3" s="203"/>
      <c r="J3" s="203"/>
      <c r="K3" s="2"/>
      <c r="L3" s="1"/>
      <c r="M3" s="1"/>
      <c r="N3" s="1"/>
    </row>
    <row r="4" spans="1:14" ht="18" customHeight="1" x14ac:dyDescent="0.2">
      <c r="A4" s="203" t="s">
        <v>2</v>
      </c>
      <c r="B4" s="203"/>
      <c r="C4" s="203"/>
      <c r="D4" s="203"/>
      <c r="E4" s="203"/>
      <c r="F4" s="203"/>
      <c r="G4" s="203"/>
      <c r="H4" s="203"/>
      <c r="I4" s="203"/>
      <c r="J4" s="203"/>
      <c r="K4" s="2"/>
      <c r="L4" s="1"/>
      <c r="M4" s="1"/>
      <c r="N4" s="1"/>
    </row>
    <row r="5" spans="1:14" ht="18" customHeight="1" x14ac:dyDescent="0.2">
      <c r="A5" s="203" t="s">
        <v>57</v>
      </c>
      <c r="B5" s="203"/>
      <c r="C5" s="203"/>
      <c r="D5" s="203"/>
      <c r="E5" s="203"/>
      <c r="F5" s="203"/>
      <c r="G5" s="203"/>
      <c r="H5" s="203"/>
      <c r="I5" s="203"/>
      <c r="J5" s="203"/>
      <c r="K5" s="2"/>
      <c r="L5" s="1"/>
      <c r="M5" s="1"/>
      <c r="N5" s="1"/>
    </row>
    <row r="6" spans="1:14" ht="19.5" customHeight="1" x14ac:dyDescent="0.2">
      <c r="A6" s="5"/>
      <c r="B6" s="5"/>
      <c r="C6" s="5"/>
      <c r="D6" s="5"/>
      <c r="E6" s="5"/>
      <c r="F6" s="5"/>
      <c r="G6" s="5"/>
      <c r="H6" s="5"/>
      <c r="I6" s="5"/>
      <c r="J6" s="1"/>
      <c r="K6" s="1"/>
      <c r="L6" s="1"/>
      <c r="M6" s="1"/>
      <c r="N6" s="1"/>
    </row>
    <row r="7" spans="1:14" ht="19.5" customHeight="1" x14ac:dyDescent="0.2">
      <c r="A7" s="201" t="s">
        <v>3</v>
      </c>
      <c r="B7" s="201"/>
      <c r="C7" s="201"/>
      <c r="D7" s="201"/>
      <c r="E7" s="201"/>
      <c r="F7" s="201"/>
      <c r="G7" s="201"/>
      <c r="H7" s="201"/>
      <c r="I7" s="201"/>
      <c r="J7" s="201"/>
      <c r="K7" s="1"/>
      <c r="L7" s="1"/>
      <c r="M7" s="1"/>
      <c r="N7" s="1"/>
    </row>
    <row r="8" spans="1:14" ht="12.75" customHeight="1" x14ac:dyDescent="0.2">
      <c r="A8" s="204" t="s">
        <v>4</v>
      </c>
      <c r="B8" s="204"/>
      <c r="C8" s="204"/>
      <c r="D8" s="204"/>
      <c r="E8" s="204"/>
      <c r="F8" s="204"/>
      <c r="G8" s="204"/>
      <c r="H8" s="204"/>
      <c r="I8" s="204"/>
      <c r="J8" s="204"/>
      <c r="K8" s="1"/>
      <c r="L8" s="1"/>
      <c r="M8" s="1"/>
      <c r="N8" s="1"/>
    </row>
    <row r="9" spans="1:14" ht="19.5" customHeight="1" x14ac:dyDescent="0.2">
      <c r="A9" s="205" t="s">
        <v>5</v>
      </c>
      <c r="B9" s="205"/>
      <c r="C9" s="205"/>
      <c r="D9" s="205"/>
      <c r="E9" s="205"/>
      <c r="F9" s="205"/>
      <c r="G9" s="205"/>
      <c r="H9" s="205"/>
      <c r="I9" s="205"/>
      <c r="J9" s="205"/>
      <c r="K9" s="1"/>
      <c r="L9" s="1"/>
      <c r="M9" s="1"/>
      <c r="N9" s="1"/>
    </row>
    <row r="10" spans="1:14" ht="12" customHeight="1" x14ac:dyDescent="0.2">
      <c r="A10" s="204" t="s">
        <v>6</v>
      </c>
      <c r="B10" s="204"/>
      <c r="C10" s="204"/>
      <c r="D10" s="204"/>
      <c r="E10" s="204"/>
      <c r="F10" s="204"/>
      <c r="G10" s="204"/>
      <c r="H10" s="204"/>
      <c r="I10" s="204"/>
      <c r="J10" s="204"/>
      <c r="K10" s="1"/>
      <c r="L10" s="1"/>
      <c r="M10" s="1"/>
      <c r="N10" s="1"/>
    </row>
    <row r="11" spans="1:14" ht="14.25" customHeight="1" thickBot="1" x14ac:dyDescent="0.25">
      <c r="A11" s="1"/>
      <c r="B11" s="1"/>
      <c r="C11" s="1"/>
      <c r="D11" s="1"/>
      <c r="E11" s="1"/>
      <c r="F11" s="1"/>
      <c r="G11" s="1"/>
      <c r="H11" s="1"/>
      <c r="I11" s="6"/>
      <c r="J11" s="6" t="s">
        <v>7</v>
      </c>
      <c r="K11" s="1"/>
      <c r="L11" s="1"/>
      <c r="M11" s="1"/>
      <c r="N11" s="1"/>
    </row>
    <row r="12" spans="1:14" ht="18" customHeight="1" x14ac:dyDescent="0.2">
      <c r="A12" s="206" t="s">
        <v>8</v>
      </c>
      <c r="B12" s="208" t="s">
        <v>58</v>
      </c>
      <c r="C12" s="210" t="s">
        <v>59</v>
      </c>
      <c r="D12" s="208" t="s">
        <v>11</v>
      </c>
      <c r="E12" s="208" t="s">
        <v>12</v>
      </c>
      <c r="F12" s="210" t="s">
        <v>13</v>
      </c>
      <c r="G12" s="210" t="s">
        <v>14</v>
      </c>
      <c r="H12" s="212" t="s">
        <v>15</v>
      </c>
      <c r="I12" s="213"/>
      <c r="J12" s="214" t="s">
        <v>63</v>
      </c>
      <c r="K12" s="1"/>
      <c r="L12" s="1"/>
      <c r="M12" s="1"/>
      <c r="N12" s="1"/>
    </row>
    <row r="13" spans="1:14" ht="73.5" customHeight="1" x14ac:dyDescent="0.2">
      <c r="A13" s="207"/>
      <c r="B13" s="209"/>
      <c r="C13" s="211"/>
      <c r="D13" s="209"/>
      <c r="E13" s="209"/>
      <c r="F13" s="211"/>
      <c r="G13" s="211"/>
      <c r="H13" s="7" t="s">
        <v>60</v>
      </c>
      <c r="I13" s="77" t="s">
        <v>18</v>
      </c>
      <c r="J13" s="215"/>
      <c r="K13" s="9"/>
      <c r="L13" s="1"/>
      <c r="M13" s="1"/>
      <c r="N13" s="1"/>
    </row>
    <row r="14" spans="1:14" ht="14.25" customHeight="1" x14ac:dyDescent="0.2">
      <c r="A14" s="76">
        <v>1</v>
      </c>
      <c r="B14" s="77">
        <v>2</v>
      </c>
      <c r="C14" s="77">
        <v>3</v>
      </c>
      <c r="D14" s="77">
        <v>4</v>
      </c>
      <c r="E14" s="77">
        <v>5</v>
      </c>
      <c r="F14" s="7">
        <v>6</v>
      </c>
      <c r="G14" s="11">
        <v>7</v>
      </c>
      <c r="H14" s="7">
        <v>8</v>
      </c>
      <c r="I14" s="7">
        <v>9</v>
      </c>
      <c r="J14" s="78">
        <v>10</v>
      </c>
      <c r="K14" s="9"/>
      <c r="L14" s="1"/>
      <c r="M14" s="1"/>
      <c r="N14" s="1"/>
    </row>
    <row r="15" spans="1:14" ht="21" customHeight="1" x14ac:dyDescent="0.2">
      <c r="A15" s="216" t="s">
        <v>19</v>
      </c>
      <c r="B15" s="217"/>
      <c r="C15" s="217"/>
      <c r="D15" s="217"/>
      <c r="E15" s="217"/>
      <c r="F15" s="217"/>
      <c r="G15" s="217"/>
      <c r="H15" s="217"/>
      <c r="I15" s="217"/>
      <c r="J15" s="218"/>
      <c r="K15" s="9"/>
      <c r="L15" s="1"/>
      <c r="M15" s="1"/>
      <c r="N15" s="1"/>
    </row>
    <row r="16" spans="1:14" ht="21" customHeight="1" x14ac:dyDescent="0.2">
      <c r="A16" s="216" t="s">
        <v>20</v>
      </c>
      <c r="B16" s="217"/>
      <c r="C16" s="217"/>
      <c r="D16" s="217"/>
      <c r="E16" s="217"/>
      <c r="F16" s="217"/>
      <c r="G16" s="217"/>
      <c r="H16" s="217"/>
      <c r="I16" s="217"/>
      <c r="J16" s="218"/>
      <c r="K16" s="9"/>
      <c r="L16" s="1"/>
      <c r="M16" s="1"/>
      <c r="N16" s="1"/>
    </row>
    <row r="17" spans="1:14" ht="21" customHeight="1" x14ac:dyDescent="0.2">
      <c r="A17" s="256" t="s">
        <v>38</v>
      </c>
      <c r="B17" s="221" t="s">
        <v>39</v>
      </c>
      <c r="C17" s="223" t="s">
        <v>21</v>
      </c>
      <c r="D17" s="79" t="s">
        <v>40</v>
      </c>
      <c r="E17" s="92">
        <f>11000+30+200+10000+3000+49.482</f>
        <v>24279.482</v>
      </c>
      <c r="F17" s="86">
        <f>16499.482-250-2970+11000</f>
        <v>24279.482</v>
      </c>
      <c r="G17" s="86">
        <v>0</v>
      </c>
      <c r="H17" s="86">
        <f>G17-F17</f>
        <v>-24279.482</v>
      </c>
      <c r="I17" s="91">
        <f>G17/F17*100%</f>
        <v>0</v>
      </c>
      <c r="J17" s="276" t="s">
        <v>66</v>
      </c>
      <c r="K17" s="9"/>
      <c r="L17" s="1"/>
      <c r="M17" s="1"/>
      <c r="N17" s="1"/>
    </row>
    <row r="18" spans="1:14" ht="21" customHeight="1" x14ac:dyDescent="0.2">
      <c r="A18" s="256"/>
      <c r="B18" s="221"/>
      <c r="C18" s="223"/>
      <c r="D18" s="79" t="s">
        <v>41</v>
      </c>
      <c r="E18" s="93">
        <f>2970+250</f>
        <v>3220</v>
      </c>
      <c r="F18" s="86">
        <f>2970+250</f>
        <v>3220</v>
      </c>
      <c r="G18" s="86">
        <v>0</v>
      </c>
      <c r="H18" s="86">
        <f t="shared" ref="H18:H20" si="0">G18-F18</f>
        <v>-3220</v>
      </c>
      <c r="I18" s="91">
        <f t="shared" ref="I18:I23" si="1">G18/F18*100%</f>
        <v>0</v>
      </c>
      <c r="J18" s="211"/>
      <c r="K18" s="9"/>
      <c r="L18" s="1"/>
      <c r="M18" s="1"/>
      <c r="N18" s="1"/>
    </row>
    <row r="19" spans="1:14" ht="36" customHeight="1" x14ac:dyDescent="0.2">
      <c r="A19" s="256"/>
      <c r="B19" s="221"/>
      <c r="C19" s="67" t="s">
        <v>42</v>
      </c>
      <c r="D19" s="79" t="s">
        <v>41</v>
      </c>
      <c r="E19" s="89">
        <v>0</v>
      </c>
      <c r="F19" s="86">
        <v>0</v>
      </c>
      <c r="G19" s="86">
        <v>0</v>
      </c>
      <c r="H19" s="86">
        <f t="shared" si="0"/>
        <v>0</v>
      </c>
      <c r="I19" s="91">
        <v>0</v>
      </c>
      <c r="J19" s="80"/>
      <c r="K19" s="9"/>
      <c r="L19" s="1"/>
      <c r="M19" s="1"/>
      <c r="N19" s="1"/>
    </row>
    <row r="20" spans="1:14" ht="19.5" customHeight="1" x14ac:dyDescent="0.2">
      <c r="A20" s="256"/>
      <c r="B20" s="221"/>
      <c r="C20" s="79"/>
      <c r="D20" s="81" t="s">
        <v>23</v>
      </c>
      <c r="E20" s="85">
        <f t="shared" ref="E20:G20" si="2">SUM(E17:E19)</f>
        <v>27499.482</v>
      </c>
      <c r="F20" s="85">
        <f t="shared" si="2"/>
        <v>27499.482</v>
      </c>
      <c r="G20" s="85">
        <f t="shared" si="2"/>
        <v>0</v>
      </c>
      <c r="H20" s="87">
        <f t="shared" si="0"/>
        <v>-27499.482</v>
      </c>
      <c r="I20" s="91">
        <f t="shared" si="1"/>
        <v>0</v>
      </c>
      <c r="J20" s="80"/>
      <c r="K20" s="9"/>
      <c r="L20" s="1"/>
      <c r="M20" s="1"/>
      <c r="N20" s="1"/>
    </row>
    <row r="21" spans="1:14" ht="20.25" customHeight="1" x14ac:dyDescent="0.2">
      <c r="A21" s="221" t="s">
        <v>43</v>
      </c>
      <c r="B21" s="221"/>
      <c r="C21" s="221"/>
      <c r="D21" s="79" t="s">
        <v>40</v>
      </c>
      <c r="E21" s="88">
        <f>E17</f>
        <v>24279.482</v>
      </c>
      <c r="F21" s="86">
        <f>F17</f>
        <v>24279.482</v>
      </c>
      <c r="G21" s="86">
        <v>0</v>
      </c>
      <c r="H21" s="86">
        <f>G21-F21</f>
        <v>-24279.482</v>
      </c>
      <c r="I21" s="91">
        <f t="shared" si="1"/>
        <v>0</v>
      </c>
      <c r="J21" s="80"/>
      <c r="K21" s="9"/>
      <c r="L21" s="1"/>
      <c r="M21" s="1"/>
      <c r="N21" s="1"/>
    </row>
    <row r="22" spans="1:14" ht="20.25" customHeight="1" x14ac:dyDescent="0.2">
      <c r="A22" s="221"/>
      <c r="B22" s="221"/>
      <c r="C22" s="221"/>
      <c r="D22" s="79" t="s">
        <v>41</v>
      </c>
      <c r="E22" s="74">
        <f t="shared" ref="E22" si="3">E18+E19</f>
        <v>3220</v>
      </c>
      <c r="F22" s="86">
        <f>F18+F19</f>
        <v>3220</v>
      </c>
      <c r="G22" s="86">
        <f t="shared" ref="G22" si="4">G18+G19</f>
        <v>0</v>
      </c>
      <c r="H22" s="86">
        <f t="shared" ref="H22:H23" si="5">G22-F22</f>
        <v>-3220</v>
      </c>
      <c r="I22" s="91">
        <f t="shared" si="1"/>
        <v>0</v>
      </c>
      <c r="J22" s="80"/>
      <c r="K22" s="9"/>
      <c r="L22" s="1"/>
      <c r="M22" s="1"/>
      <c r="N22" s="1"/>
    </row>
    <row r="23" spans="1:14" ht="20.25" customHeight="1" x14ac:dyDescent="0.2">
      <c r="A23" s="221"/>
      <c r="B23" s="221"/>
      <c r="C23" s="221"/>
      <c r="D23" s="81" t="s">
        <v>23</v>
      </c>
      <c r="E23" s="85">
        <f t="shared" ref="E23:G23" si="6">SUM(E21:E22)</f>
        <v>27499.482</v>
      </c>
      <c r="F23" s="85">
        <f t="shared" si="6"/>
        <v>27499.482</v>
      </c>
      <c r="G23" s="85">
        <f t="shared" si="6"/>
        <v>0</v>
      </c>
      <c r="H23" s="87">
        <f t="shared" si="5"/>
        <v>-27499.482</v>
      </c>
      <c r="I23" s="91">
        <f t="shared" si="1"/>
        <v>0</v>
      </c>
      <c r="J23" s="80"/>
      <c r="K23" s="9"/>
      <c r="L23" s="1"/>
      <c r="M23" s="1"/>
      <c r="N23" s="1"/>
    </row>
    <row r="24" spans="1:14" ht="19.5" customHeight="1" x14ac:dyDescent="0.2">
      <c r="A24" s="262" t="s">
        <v>44</v>
      </c>
      <c r="B24" s="262"/>
      <c r="C24" s="262"/>
      <c r="D24" s="262"/>
      <c r="E24" s="262"/>
      <c r="F24" s="262"/>
      <c r="G24" s="262"/>
      <c r="H24" s="262"/>
      <c r="I24" s="262"/>
      <c r="J24" s="262"/>
      <c r="K24" s="9"/>
      <c r="L24" s="1"/>
      <c r="M24" s="1"/>
      <c r="N24" s="1"/>
    </row>
    <row r="25" spans="1:14" ht="21.75" customHeight="1" x14ac:dyDescent="0.2">
      <c r="A25" s="256" t="s">
        <v>45</v>
      </c>
      <c r="B25" s="263" t="s">
        <v>46</v>
      </c>
      <c r="C25" s="223" t="s">
        <v>21</v>
      </c>
      <c r="D25" s="79" t="s">
        <v>40</v>
      </c>
      <c r="E25" s="89">
        <f>58397-200</f>
        <v>58197</v>
      </c>
      <c r="F25" s="86">
        <v>58197</v>
      </c>
      <c r="G25" s="86">
        <v>9894.2000000000007</v>
      </c>
      <c r="H25" s="86">
        <f>G25-F25</f>
        <v>-48302.8</v>
      </c>
      <c r="I25" s="91">
        <f t="shared" ref="I25:I30" si="7">G25/F25*100%</f>
        <v>0.17001219994157776</v>
      </c>
      <c r="J25" s="276" t="s">
        <v>64</v>
      </c>
      <c r="K25" s="9"/>
      <c r="L25" s="1"/>
      <c r="M25" s="1"/>
      <c r="N25" s="1"/>
    </row>
    <row r="26" spans="1:14" ht="21.75" customHeight="1" x14ac:dyDescent="0.2">
      <c r="A26" s="256"/>
      <c r="B26" s="263"/>
      <c r="C26" s="223"/>
      <c r="D26" s="79" t="s">
        <v>41</v>
      </c>
      <c r="E26" s="89">
        <v>0</v>
      </c>
      <c r="F26" s="86">
        <v>0</v>
      </c>
      <c r="G26" s="86">
        <v>0</v>
      </c>
      <c r="H26" s="86">
        <f t="shared" ref="H26:H30" si="8">G26-F26</f>
        <v>0</v>
      </c>
      <c r="I26" s="91">
        <v>0</v>
      </c>
      <c r="J26" s="211"/>
      <c r="K26" s="9"/>
      <c r="L26" s="1"/>
      <c r="M26" s="1"/>
      <c r="N26" s="1"/>
    </row>
    <row r="27" spans="1:14" ht="21.75" customHeight="1" x14ac:dyDescent="0.2">
      <c r="A27" s="256"/>
      <c r="B27" s="263"/>
      <c r="C27" s="79"/>
      <c r="D27" s="79" t="s">
        <v>23</v>
      </c>
      <c r="E27" s="85">
        <f t="shared" ref="E27" si="9">SUM(E25:E26)</f>
        <v>58197</v>
      </c>
      <c r="F27" s="87">
        <f>SUM(F25:F26)</f>
        <v>58197</v>
      </c>
      <c r="G27" s="87">
        <f t="shared" ref="G27" si="10">SUM(G25:G26)</f>
        <v>9894.2000000000007</v>
      </c>
      <c r="H27" s="87">
        <f t="shared" si="8"/>
        <v>-48302.8</v>
      </c>
      <c r="I27" s="91">
        <f t="shared" si="7"/>
        <v>0.17001219994157776</v>
      </c>
      <c r="J27" s="80"/>
      <c r="K27" s="9"/>
      <c r="L27" s="1"/>
      <c r="M27" s="1"/>
      <c r="N27" s="1"/>
    </row>
    <row r="28" spans="1:14" ht="21.75" customHeight="1" x14ac:dyDescent="0.2">
      <c r="A28" s="266" t="s">
        <v>47</v>
      </c>
      <c r="B28" s="266"/>
      <c r="C28" s="266"/>
      <c r="D28" s="79" t="s">
        <v>40</v>
      </c>
      <c r="E28" s="89">
        <f>E25</f>
        <v>58197</v>
      </c>
      <c r="F28" s="86">
        <f>F25</f>
        <v>58197</v>
      </c>
      <c r="G28" s="86">
        <f>G25</f>
        <v>9894.2000000000007</v>
      </c>
      <c r="H28" s="86">
        <f t="shared" si="8"/>
        <v>-48302.8</v>
      </c>
      <c r="I28" s="91">
        <f t="shared" si="7"/>
        <v>0.17001219994157776</v>
      </c>
      <c r="J28" s="80"/>
      <c r="K28" s="9"/>
      <c r="L28" s="1"/>
      <c r="M28" s="1"/>
      <c r="N28" s="1"/>
    </row>
    <row r="29" spans="1:14" ht="21.75" customHeight="1" x14ac:dyDescent="0.2">
      <c r="A29" s="266"/>
      <c r="B29" s="266"/>
      <c r="C29" s="266"/>
      <c r="D29" s="79" t="s">
        <v>41</v>
      </c>
      <c r="E29" s="89">
        <f>E26</f>
        <v>0</v>
      </c>
      <c r="F29" s="89">
        <f t="shared" ref="F29:G29" si="11">F26</f>
        <v>0</v>
      </c>
      <c r="G29" s="89">
        <f t="shared" si="11"/>
        <v>0</v>
      </c>
      <c r="H29" s="86">
        <f t="shared" si="8"/>
        <v>0</v>
      </c>
      <c r="I29" s="91">
        <v>0</v>
      </c>
      <c r="J29" s="80"/>
      <c r="K29" s="9"/>
      <c r="L29" s="1"/>
      <c r="M29" s="1"/>
      <c r="N29" s="1"/>
    </row>
    <row r="30" spans="1:14" ht="21.75" customHeight="1" x14ac:dyDescent="0.2">
      <c r="A30" s="266"/>
      <c r="B30" s="266"/>
      <c r="C30" s="266"/>
      <c r="D30" s="81" t="s">
        <v>23</v>
      </c>
      <c r="E30" s="85">
        <f t="shared" ref="E30:G30" si="12">SUM(E28:E29)</f>
        <v>58197</v>
      </c>
      <c r="F30" s="85">
        <f t="shared" si="12"/>
        <v>58197</v>
      </c>
      <c r="G30" s="85">
        <f t="shared" si="12"/>
        <v>9894.2000000000007</v>
      </c>
      <c r="H30" s="87">
        <f t="shared" si="8"/>
        <v>-48302.8</v>
      </c>
      <c r="I30" s="91">
        <f t="shared" si="7"/>
        <v>0.17001219994157776</v>
      </c>
      <c r="J30" s="80"/>
      <c r="K30" s="9"/>
      <c r="L30" s="1"/>
      <c r="M30" s="1"/>
      <c r="N30" s="1"/>
    </row>
    <row r="31" spans="1:14" ht="19.5" customHeight="1" x14ac:dyDescent="0.2">
      <c r="A31" s="262" t="s">
        <v>48</v>
      </c>
      <c r="B31" s="262"/>
      <c r="C31" s="262"/>
      <c r="D31" s="262"/>
      <c r="E31" s="262"/>
      <c r="F31" s="262"/>
      <c r="G31" s="262"/>
      <c r="H31" s="262"/>
      <c r="I31" s="262"/>
      <c r="J31" s="262"/>
      <c r="K31" s="9"/>
      <c r="L31" s="1"/>
      <c r="M31" s="1"/>
      <c r="N31" s="1"/>
    </row>
    <row r="32" spans="1:14" ht="19.5" customHeight="1" x14ac:dyDescent="0.2">
      <c r="A32" s="256" t="s">
        <v>49</v>
      </c>
      <c r="B32" s="263" t="s">
        <v>50</v>
      </c>
      <c r="C32" s="223" t="s">
        <v>21</v>
      </c>
      <c r="D32" s="79" t="s">
        <v>40</v>
      </c>
      <c r="E32" s="90">
        <v>2800</v>
      </c>
      <c r="F32" s="86">
        <v>2800</v>
      </c>
      <c r="G32" s="86">
        <v>295.3</v>
      </c>
      <c r="H32" s="86">
        <f>G32-F32</f>
        <v>-2504.6999999999998</v>
      </c>
      <c r="I32" s="91">
        <f t="shared" ref="I32:I47" si="13">G32/F32*100%</f>
        <v>0.10546428571428572</v>
      </c>
      <c r="J32" s="276" t="s">
        <v>65</v>
      </c>
      <c r="K32" s="9"/>
      <c r="L32" s="1"/>
      <c r="M32" s="1"/>
      <c r="N32" s="1"/>
    </row>
    <row r="33" spans="1:14" ht="19.5" customHeight="1" x14ac:dyDescent="0.2">
      <c r="A33" s="256"/>
      <c r="B33" s="263"/>
      <c r="C33" s="223"/>
      <c r="D33" s="79" t="s">
        <v>41</v>
      </c>
      <c r="E33" s="89">
        <v>473</v>
      </c>
      <c r="F33" s="86">
        <v>473</v>
      </c>
      <c r="G33" s="86">
        <v>0</v>
      </c>
      <c r="H33" s="86">
        <f t="shared" ref="H33:H47" si="14">G33-F33</f>
        <v>-473</v>
      </c>
      <c r="I33" s="91">
        <f t="shared" si="13"/>
        <v>0</v>
      </c>
      <c r="J33" s="211"/>
      <c r="K33" s="9"/>
      <c r="L33" s="1"/>
      <c r="M33" s="1"/>
      <c r="N33" s="1"/>
    </row>
    <row r="34" spans="1:14" ht="34.5" customHeight="1" x14ac:dyDescent="0.2">
      <c r="A34" s="256"/>
      <c r="B34" s="263"/>
      <c r="C34" s="67" t="s">
        <v>42</v>
      </c>
      <c r="D34" s="79" t="s">
        <v>41</v>
      </c>
      <c r="E34" s="94">
        <v>41</v>
      </c>
      <c r="F34" s="86">
        <v>41</v>
      </c>
      <c r="G34" s="86">
        <v>0</v>
      </c>
      <c r="H34" s="86">
        <f t="shared" si="14"/>
        <v>-41</v>
      </c>
      <c r="I34" s="91">
        <f t="shared" si="13"/>
        <v>0</v>
      </c>
      <c r="J34" s="77"/>
      <c r="K34" s="9"/>
      <c r="L34" s="1"/>
      <c r="M34" s="1"/>
      <c r="N34" s="1"/>
    </row>
    <row r="35" spans="1:14" ht="19.5" customHeight="1" x14ac:dyDescent="0.2">
      <c r="A35" s="256"/>
      <c r="B35" s="263"/>
      <c r="C35" s="79"/>
      <c r="D35" s="81" t="s">
        <v>23</v>
      </c>
      <c r="E35" s="95">
        <f t="shared" ref="E35:G35" si="15">SUM(E32:E34)</f>
        <v>3314</v>
      </c>
      <c r="F35" s="95">
        <f t="shared" si="15"/>
        <v>3314</v>
      </c>
      <c r="G35" s="95">
        <f t="shared" si="15"/>
        <v>295.3</v>
      </c>
      <c r="H35" s="87">
        <f t="shared" si="14"/>
        <v>-3018.7</v>
      </c>
      <c r="I35" s="91">
        <f t="shared" si="13"/>
        <v>8.910681955340978E-2</v>
      </c>
      <c r="J35" s="77"/>
      <c r="K35" s="9"/>
      <c r="L35" s="1"/>
      <c r="M35" s="1"/>
      <c r="N35" s="1"/>
    </row>
    <row r="36" spans="1:14" ht="19.5" customHeight="1" x14ac:dyDescent="0.2">
      <c r="A36" s="266" t="s">
        <v>51</v>
      </c>
      <c r="B36" s="266"/>
      <c r="C36" s="266"/>
      <c r="D36" s="79" t="s">
        <v>40</v>
      </c>
      <c r="E36" s="90">
        <f>E32</f>
        <v>2800</v>
      </c>
      <c r="F36" s="90">
        <f t="shared" ref="F36:G36" si="16">F32</f>
        <v>2800</v>
      </c>
      <c r="G36" s="90">
        <f t="shared" si="16"/>
        <v>295.3</v>
      </c>
      <c r="H36" s="86">
        <f t="shared" si="14"/>
        <v>-2504.6999999999998</v>
      </c>
      <c r="I36" s="91">
        <f t="shared" si="13"/>
        <v>0.10546428571428572</v>
      </c>
      <c r="J36" s="77"/>
      <c r="K36" s="9"/>
      <c r="L36" s="1"/>
      <c r="M36" s="1"/>
      <c r="N36" s="1"/>
    </row>
    <row r="37" spans="1:14" ht="19.5" customHeight="1" x14ac:dyDescent="0.2">
      <c r="A37" s="266"/>
      <c r="B37" s="266"/>
      <c r="C37" s="266"/>
      <c r="D37" s="79" t="s">
        <v>41</v>
      </c>
      <c r="E37" s="75">
        <f t="shared" ref="E37:G37" si="17">E33+E34</f>
        <v>514</v>
      </c>
      <c r="F37" s="75">
        <f t="shared" si="17"/>
        <v>514</v>
      </c>
      <c r="G37" s="75">
        <f t="shared" si="17"/>
        <v>0</v>
      </c>
      <c r="H37" s="86">
        <f t="shared" si="14"/>
        <v>-514</v>
      </c>
      <c r="I37" s="91">
        <f t="shared" si="13"/>
        <v>0</v>
      </c>
      <c r="J37" s="77"/>
      <c r="K37" s="9"/>
      <c r="L37" s="1"/>
      <c r="M37" s="1"/>
      <c r="N37" s="1"/>
    </row>
    <row r="38" spans="1:14" ht="19.5" customHeight="1" x14ac:dyDescent="0.2">
      <c r="A38" s="266"/>
      <c r="B38" s="266"/>
      <c r="C38" s="266"/>
      <c r="D38" s="81" t="s">
        <v>23</v>
      </c>
      <c r="E38" s="95">
        <f t="shared" ref="E38:G38" si="18">SUM(E36:E37)</f>
        <v>3314</v>
      </c>
      <c r="F38" s="95">
        <f t="shared" si="18"/>
        <v>3314</v>
      </c>
      <c r="G38" s="95">
        <f t="shared" si="18"/>
        <v>295.3</v>
      </c>
      <c r="H38" s="87">
        <f t="shared" si="14"/>
        <v>-3018.7</v>
      </c>
      <c r="I38" s="91">
        <f t="shared" si="13"/>
        <v>8.910681955340978E-2</v>
      </c>
      <c r="J38" s="77"/>
      <c r="K38" s="9"/>
      <c r="L38" s="1"/>
      <c r="M38" s="1"/>
      <c r="N38" s="1"/>
    </row>
    <row r="39" spans="1:14" ht="19.5" customHeight="1" x14ac:dyDescent="0.2">
      <c r="A39" s="267"/>
      <c r="B39" s="269" t="s">
        <v>52</v>
      </c>
      <c r="C39" s="270" t="s">
        <v>22</v>
      </c>
      <c r="D39" s="81" t="s">
        <v>40</v>
      </c>
      <c r="E39" s="96">
        <f t="shared" ref="E39:G39" si="19">E17+E25+E32</f>
        <v>85276.482000000004</v>
      </c>
      <c r="F39" s="96">
        <f t="shared" si="19"/>
        <v>85276.482000000004</v>
      </c>
      <c r="G39" s="96">
        <f t="shared" si="19"/>
        <v>10189.5</v>
      </c>
      <c r="H39" s="87">
        <f t="shared" si="14"/>
        <v>-75086.982000000004</v>
      </c>
      <c r="I39" s="97">
        <f t="shared" si="13"/>
        <v>0.11948780907730222</v>
      </c>
      <c r="J39" s="77"/>
      <c r="K39" s="9"/>
      <c r="L39" s="1"/>
      <c r="M39" s="1"/>
      <c r="N39" s="1"/>
    </row>
    <row r="40" spans="1:14" ht="19.5" customHeight="1" x14ac:dyDescent="0.2">
      <c r="A40" s="267"/>
      <c r="B40" s="269"/>
      <c r="C40" s="270"/>
      <c r="D40" s="81" t="s">
        <v>41</v>
      </c>
      <c r="E40" s="96">
        <f t="shared" ref="E40:G40" si="20">E18+E19+E26+E33+E34</f>
        <v>3734</v>
      </c>
      <c r="F40" s="96">
        <f t="shared" si="20"/>
        <v>3734</v>
      </c>
      <c r="G40" s="96">
        <f t="shared" si="20"/>
        <v>0</v>
      </c>
      <c r="H40" s="87">
        <f t="shared" si="14"/>
        <v>-3734</v>
      </c>
      <c r="I40" s="97">
        <f t="shared" si="13"/>
        <v>0</v>
      </c>
      <c r="J40" s="77"/>
      <c r="K40" s="9"/>
      <c r="L40" s="1"/>
      <c r="M40" s="1"/>
      <c r="N40" s="1"/>
    </row>
    <row r="41" spans="1:14" ht="19.5" customHeight="1" x14ac:dyDescent="0.2">
      <c r="A41" s="267"/>
      <c r="B41" s="269"/>
      <c r="C41" s="270"/>
      <c r="D41" s="81" t="s">
        <v>23</v>
      </c>
      <c r="E41" s="96">
        <f t="shared" ref="E41:G41" si="21">SUM(E39:E40)</f>
        <v>89010.482000000004</v>
      </c>
      <c r="F41" s="96">
        <f t="shared" si="21"/>
        <v>89010.482000000004</v>
      </c>
      <c r="G41" s="96">
        <f t="shared" si="21"/>
        <v>10189.5</v>
      </c>
      <c r="H41" s="87">
        <f t="shared" si="14"/>
        <v>-78820.982000000004</v>
      </c>
      <c r="I41" s="97">
        <f t="shared" si="13"/>
        <v>0.11447528168648721</v>
      </c>
      <c r="J41" s="77"/>
      <c r="K41" s="9"/>
      <c r="L41" s="1"/>
      <c r="M41" s="1"/>
      <c r="N41" s="1"/>
    </row>
    <row r="42" spans="1:14" ht="19.5" customHeight="1" x14ac:dyDescent="0.2">
      <c r="A42" s="70"/>
      <c r="B42" s="71" t="s">
        <v>53</v>
      </c>
      <c r="C42" s="71"/>
      <c r="D42" s="71"/>
      <c r="E42" s="72"/>
      <c r="F42" s="84"/>
      <c r="G42" s="84"/>
      <c r="H42" s="86"/>
      <c r="I42" s="86"/>
      <c r="J42" s="77"/>
      <c r="K42" s="9"/>
      <c r="L42" s="1"/>
      <c r="M42" s="1"/>
      <c r="N42" s="1"/>
    </row>
    <row r="43" spans="1:14" ht="19.5" customHeight="1" x14ac:dyDescent="0.2">
      <c r="A43" s="223"/>
      <c r="B43" s="271" t="s">
        <v>54</v>
      </c>
      <c r="C43" s="271" t="s">
        <v>22</v>
      </c>
      <c r="D43" s="81" t="s">
        <v>40</v>
      </c>
      <c r="E43" s="98">
        <f t="shared" ref="E43:G44" si="22">E17+E25+E32</f>
        <v>85276.482000000004</v>
      </c>
      <c r="F43" s="98">
        <f t="shared" si="22"/>
        <v>85276.482000000004</v>
      </c>
      <c r="G43" s="98">
        <f t="shared" si="22"/>
        <v>10189.5</v>
      </c>
      <c r="H43" s="87">
        <f t="shared" si="14"/>
        <v>-75086.982000000004</v>
      </c>
      <c r="I43" s="97">
        <f t="shared" si="13"/>
        <v>0.11948780907730222</v>
      </c>
      <c r="J43" s="77"/>
      <c r="K43" s="9"/>
      <c r="L43" s="1"/>
      <c r="M43" s="1"/>
      <c r="N43" s="1"/>
    </row>
    <row r="44" spans="1:14" ht="19.5" customHeight="1" x14ac:dyDescent="0.2">
      <c r="A44" s="223"/>
      <c r="B44" s="271"/>
      <c r="C44" s="271"/>
      <c r="D44" s="81" t="s">
        <v>41</v>
      </c>
      <c r="E44" s="98">
        <f t="shared" si="22"/>
        <v>3693</v>
      </c>
      <c r="F44" s="98">
        <f t="shared" si="22"/>
        <v>3693</v>
      </c>
      <c r="G44" s="98">
        <f t="shared" si="22"/>
        <v>0</v>
      </c>
      <c r="H44" s="87">
        <f t="shared" si="14"/>
        <v>-3693</v>
      </c>
      <c r="I44" s="97">
        <f t="shared" si="13"/>
        <v>0</v>
      </c>
      <c r="J44" s="77"/>
      <c r="K44" s="9"/>
      <c r="L44" s="1"/>
      <c r="M44" s="1"/>
      <c r="N44" s="1"/>
    </row>
    <row r="45" spans="1:14" ht="19.5" customHeight="1" x14ac:dyDescent="0.2">
      <c r="A45" s="223"/>
      <c r="B45" s="271"/>
      <c r="C45" s="271"/>
      <c r="D45" s="81" t="s">
        <v>23</v>
      </c>
      <c r="E45" s="98">
        <f t="shared" ref="E45:G45" si="23">SUM(E43:E44)</f>
        <v>88969.482000000004</v>
      </c>
      <c r="F45" s="98">
        <f t="shared" si="23"/>
        <v>88969.482000000004</v>
      </c>
      <c r="G45" s="98">
        <f t="shared" si="23"/>
        <v>10189.5</v>
      </c>
      <c r="H45" s="87">
        <f t="shared" si="14"/>
        <v>-78779.982000000004</v>
      </c>
      <c r="I45" s="97">
        <f t="shared" si="13"/>
        <v>0.11452803557966089</v>
      </c>
      <c r="J45" s="77"/>
      <c r="K45" s="9"/>
      <c r="L45" s="1"/>
      <c r="M45" s="1"/>
      <c r="N45" s="1"/>
    </row>
    <row r="46" spans="1:14" ht="19.5" customHeight="1" x14ac:dyDescent="0.2">
      <c r="A46" s="223"/>
      <c r="B46" s="271" t="s">
        <v>55</v>
      </c>
      <c r="C46" s="271" t="s">
        <v>22</v>
      </c>
      <c r="D46" s="81" t="s">
        <v>41</v>
      </c>
      <c r="E46" s="99">
        <f t="shared" ref="E46:G46" si="24">E19+E34</f>
        <v>41</v>
      </c>
      <c r="F46" s="99">
        <f t="shared" si="24"/>
        <v>41</v>
      </c>
      <c r="G46" s="99">
        <f t="shared" si="24"/>
        <v>0</v>
      </c>
      <c r="H46" s="87">
        <f t="shared" si="14"/>
        <v>-41</v>
      </c>
      <c r="I46" s="97">
        <f t="shared" si="13"/>
        <v>0</v>
      </c>
      <c r="J46" s="77"/>
      <c r="K46" s="9"/>
      <c r="L46" s="1"/>
      <c r="M46" s="1"/>
      <c r="N46" s="1"/>
    </row>
    <row r="47" spans="1:14" ht="19.5" customHeight="1" x14ac:dyDescent="0.2">
      <c r="A47" s="223"/>
      <c r="B47" s="271"/>
      <c r="C47" s="271"/>
      <c r="D47" s="81" t="s">
        <v>23</v>
      </c>
      <c r="E47" s="99">
        <f t="shared" ref="E47:G47" si="25">E46</f>
        <v>41</v>
      </c>
      <c r="F47" s="99">
        <f t="shared" si="25"/>
        <v>41</v>
      </c>
      <c r="G47" s="99">
        <f t="shared" si="25"/>
        <v>0</v>
      </c>
      <c r="H47" s="87">
        <f t="shared" si="14"/>
        <v>-41</v>
      </c>
      <c r="I47" s="97">
        <f t="shared" si="13"/>
        <v>0</v>
      </c>
      <c r="J47" s="77"/>
      <c r="K47" s="9"/>
      <c r="L47" s="1"/>
      <c r="M47" s="1"/>
      <c r="N47" s="1"/>
    </row>
    <row r="48" spans="1:14" ht="12" customHeight="1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9"/>
      <c r="L48" s="1"/>
      <c r="M48" s="1"/>
      <c r="N48" s="1"/>
    </row>
    <row r="49" spans="1:14" ht="12" customHeight="1" x14ac:dyDescent="0.2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9"/>
      <c r="L49" s="1"/>
      <c r="M49" s="1"/>
      <c r="N49" s="1"/>
    </row>
    <row r="50" spans="1:14" ht="12" customHeight="1" x14ac:dyDescent="0.2">
      <c r="A50" s="14"/>
      <c r="B50" s="15"/>
      <c r="C50" s="16"/>
      <c r="D50" s="17"/>
      <c r="E50" s="18"/>
      <c r="F50" s="18"/>
      <c r="G50" s="18"/>
      <c r="H50" s="18"/>
      <c r="I50" s="19"/>
      <c r="J50" s="20"/>
      <c r="K50" s="13"/>
      <c r="L50" s="1"/>
      <c r="M50" s="1"/>
      <c r="N50" s="1"/>
    </row>
    <row r="51" spans="1:14" ht="45" customHeight="1" x14ac:dyDescent="0.25">
      <c r="A51" s="249" t="s">
        <v>5</v>
      </c>
      <c r="B51" s="249"/>
      <c r="C51" s="250" t="s">
        <v>25</v>
      </c>
      <c r="D51" s="250"/>
      <c r="E51" s="21"/>
      <c r="F51" s="18"/>
      <c r="G51" s="240" t="s">
        <v>26</v>
      </c>
      <c r="H51" s="240"/>
      <c r="I51" s="22"/>
      <c r="J51" s="23" t="s">
        <v>27</v>
      </c>
      <c r="K51" s="13"/>
      <c r="L51" s="1"/>
      <c r="M51" s="1"/>
      <c r="N51" s="1"/>
    </row>
    <row r="52" spans="1:14" ht="24.75" customHeight="1" x14ac:dyDescent="0.2">
      <c r="A52" s="24"/>
      <c r="B52" s="82" t="s">
        <v>6</v>
      </c>
      <c r="C52" s="253" t="s">
        <v>28</v>
      </c>
      <c r="D52" s="253"/>
      <c r="E52" s="83" t="s">
        <v>29</v>
      </c>
      <c r="F52" s="83"/>
      <c r="G52" s="254" t="s">
        <v>30</v>
      </c>
      <c r="H52" s="254"/>
      <c r="I52" s="27" t="s">
        <v>29</v>
      </c>
      <c r="J52" s="28" t="s">
        <v>31</v>
      </c>
      <c r="K52" s="13"/>
      <c r="L52" s="1"/>
      <c r="M52" s="1"/>
      <c r="N52" s="1"/>
    </row>
    <row r="53" spans="1:14" ht="18" customHeight="1" x14ac:dyDescent="0.2">
      <c r="A53" s="29"/>
      <c r="B53" s="82"/>
      <c r="C53" s="82"/>
      <c r="D53" s="82"/>
      <c r="E53" s="83"/>
      <c r="F53" s="83"/>
      <c r="G53" s="83"/>
      <c r="H53" s="83"/>
      <c r="I53" s="30"/>
      <c r="J53" s="28"/>
      <c r="K53" s="13"/>
      <c r="L53" s="1"/>
      <c r="M53" s="1"/>
      <c r="N53" s="1"/>
    </row>
    <row r="54" spans="1:14" ht="29.25" customHeight="1" x14ac:dyDescent="0.25">
      <c r="A54" s="249" t="s">
        <v>24</v>
      </c>
      <c r="B54" s="249"/>
      <c r="C54" s="250" t="s">
        <v>32</v>
      </c>
      <c r="D54" s="250"/>
      <c r="E54" s="31"/>
      <c r="F54" s="32"/>
      <c r="G54" s="240" t="s">
        <v>33</v>
      </c>
      <c r="H54" s="240"/>
      <c r="I54" s="33"/>
      <c r="J54" s="23" t="s">
        <v>34</v>
      </c>
      <c r="K54" s="13"/>
      <c r="L54" s="1"/>
      <c r="M54" s="1"/>
      <c r="N54" s="1"/>
    </row>
    <row r="55" spans="1:14" ht="21.75" customHeight="1" x14ac:dyDescent="0.2">
      <c r="A55" s="255" t="s">
        <v>35</v>
      </c>
      <c r="B55" s="255"/>
      <c r="C55" s="253" t="s">
        <v>28</v>
      </c>
      <c r="D55" s="253"/>
      <c r="E55" s="83" t="s">
        <v>29</v>
      </c>
      <c r="F55" s="83"/>
      <c r="G55" s="254" t="s">
        <v>30</v>
      </c>
      <c r="H55" s="254"/>
      <c r="I55" s="27" t="s">
        <v>29</v>
      </c>
      <c r="J55" s="28" t="s">
        <v>31</v>
      </c>
      <c r="K55" s="13"/>
      <c r="L55" s="1"/>
      <c r="M55" s="1"/>
      <c r="N55" s="1"/>
    </row>
    <row r="56" spans="1:14" ht="11.25" customHeight="1" x14ac:dyDescent="0.2">
      <c r="A56" s="14"/>
      <c r="B56" s="15"/>
      <c r="C56" s="16"/>
      <c r="D56" s="34"/>
      <c r="E56" s="18"/>
      <c r="F56" s="18"/>
      <c r="G56" s="18"/>
      <c r="H56" s="18"/>
      <c r="I56" s="19"/>
      <c r="J56" s="20"/>
      <c r="K56" s="13"/>
      <c r="L56" s="1"/>
      <c r="M56" s="1"/>
      <c r="N56" s="1"/>
    </row>
    <row r="57" spans="1:14" ht="12.75" customHeight="1" x14ac:dyDescent="0.2">
      <c r="A57" s="251"/>
      <c r="B57" s="35" t="s">
        <v>36</v>
      </c>
      <c r="C57" s="252" t="s">
        <v>61</v>
      </c>
      <c r="D57" s="252"/>
      <c r="E57" s="18"/>
      <c r="F57" s="18"/>
      <c r="G57" s="18"/>
      <c r="H57" s="18"/>
      <c r="I57" s="19"/>
      <c r="J57" s="20"/>
      <c r="K57" s="13"/>
      <c r="L57" s="1"/>
      <c r="M57" s="1"/>
      <c r="N57" s="1"/>
    </row>
    <row r="58" spans="1:14" ht="23.25" customHeight="1" x14ac:dyDescent="0.2">
      <c r="A58" s="251"/>
      <c r="B58" s="15"/>
      <c r="C58" s="16"/>
      <c r="D58" s="34"/>
      <c r="E58" s="18"/>
      <c r="F58" s="18"/>
      <c r="G58" s="18"/>
      <c r="H58" s="18"/>
      <c r="I58" s="19"/>
      <c r="J58" s="20"/>
      <c r="K58" s="13"/>
      <c r="L58" s="1"/>
      <c r="M58" s="1"/>
      <c r="N58" s="1"/>
    </row>
    <row r="59" spans="1:14" ht="24.75" customHeight="1" x14ac:dyDescent="0.2">
      <c r="A59" s="14"/>
      <c r="B59" s="15"/>
      <c r="C59" s="16"/>
      <c r="D59" s="17"/>
      <c r="E59" s="18"/>
      <c r="F59" s="18"/>
      <c r="G59" s="18"/>
      <c r="H59" s="18"/>
      <c r="I59" s="19"/>
      <c r="J59" s="20"/>
      <c r="K59" s="13"/>
      <c r="L59" s="1"/>
      <c r="M59" s="1"/>
      <c r="N59" s="1"/>
    </row>
    <row r="60" spans="1:14" ht="24.75" customHeight="1" x14ac:dyDescent="0.2">
      <c r="A60" s="14"/>
      <c r="B60" s="15"/>
      <c r="C60" s="16"/>
      <c r="D60" s="34"/>
      <c r="E60" s="18"/>
      <c r="F60" s="18"/>
      <c r="G60" s="18"/>
      <c r="H60" s="18"/>
      <c r="I60" s="19"/>
      <c r="J60" s="20"/>
      <c r="K60" s="13"/>
      <c r="L60" s="1"/>
      <c r="M60" s="1"/>
      <c r="N60" s="1"/>
    </row>
    <row r="61" spans="1:14" ht="24.75" customHeight="1" x14ac:dyDescent="0.2">
      <c r="A61" s="14"/>
      <c r="B61" s="15"/>
      <c r="C61" s="16"/>
      <c r="D61" s="34"/>
      <c r="E61" s="18"/>
      <c r="F61" s="18"/>
      <c r="G61" s="18"/>
      <c r="H61" s="18"/>
      <c r="I61" s="19"/>
      <c r="J61" s="20"/>
      <c r="K61" s="13"/>
      <c r="L61" s="1"/>
      <c r="M61" s="1"/>
      <c r="N61" s="1"/>
    </row>
    <row r="62" spans="1:14" ht="24.75" customHeight="1" x14ac:dyDescent="0.2">
      <c r="A62" s="14"/>
      <c r="B62" s="15"/>
      <c r="C62" s="16"/>
      <c r="D62" s="34"/>
      <c r="E62" s="18"/>
      <c r="F62" s="18"/>
      <c r="G62" s="18"/>
      <c r="H62" s="18"/>
      <c r="I62" s="19"/>
      <c r="J62" s="20"/>
      <c r="K62" s="13"/>
      <c r="L62" s="1"/>
      <c r="M62" s="1"/>
      <c r="N62" s="1"/>
    </row>
    <row r="63" spans="1:14" ht="24.75" customHeight="1" x14ac:dyDescent="0.2">
      <c r="A63" s="14"/>
      <c r="B63" s="15"/>
      <c r="C63" s="16"/>
      <c r="D63" s="17"/>
      <c r="E63" s="36"/>
      <c r="F63" s="36"/>
      <c r="G63" s="36"/>
      <c r="H63" s="36"/>
      <c r="I63" s="19"/>
      <c r="J63" s="20"/>
      <c r="K63" s="13"/>
      <c r="L63" s="1"/>
      <c r="M63" s="1"/>
      <c r="N63" s="1"/>
    </row>
    <row r="64" spans="1:14" ht="28.5" customHeight="1" x14ac:dyDescent="0.2">
      <c r="A64" s="14"/>
      <c r="B64" s="15"/>
      <c r="C64" s="16"/>
      <c r="D64" s="34"/>
      <c r="E64" s="36"/>
      <c r="F64" s="36"/>
      <c r="G64" s="36"/>
      <c r="H64" s="36"/>
      <c r="I64" s="19"/>
      <c r="J64" s="20"/>
      <c r="K64" s="13"/>
      <c r="L64" s="1"/>
      <c r="M64" s="1"/>
      <c r="N64" s="1"/>
    </row>
    <row r="65" spans="1:14" ht="24.75" customHeight="1" x14ac:dyDescent="0.2">
      <c r="A65" s="14"/>
      <c r="B65" s="15"/>
      <c r="C65" s="16"/>
      <c r="D65" s="17"/>
      <c r="E65" s="18"/>
      <c r="F65" s="18"/>
      <c r="G65" s="18"/>
      <c r="H65" s="18"/>
      <c r="I65" s="19"/>
      <c r="J65" s="20"/>
      <c r="K65" s="13"/>
      <c r="L65" s="1"/>
      <c r="M65" s="1"/>
      <c r="N65" s="1"/>
    </row>
    <row r="66" spans="1:14" ht="24.75" customHeight="1" x14ac:dyDescent="0.2">
      <c r="A66" s="14"/>
      <c r="B66" s="15"/>
      <c r="C66" s="16"/>
      <c r="D66" s="34"/>
      <c r="E66" s="18"/>
      <c r="F66" s="18"/>
      <c r="G66" s="18"/>
      <c r="H66" s="18"/>
      <c r="I66" s="19"/>
      <c r="J66" s="20"/>
      <c r="K66" s="13"/>
      <c r="L66" s="1"/>
      <c r="M66" s="1"/>
      <c r="N66" s="1"/>
    </row>
    <row r="67" spans="1:14" ht="24.75" customHeight="1" x14ac:dyDescent="0.2">
      <c r="A67" s="14"/>
      <c r="B67" s="15"/>
      <c r="C67" s="16"/>
      <c r="D67" s="34"/>
      <c r="E67" s="18"/>
      <c r="F67" s="18"/>
      <c r="G67" s="18"/>
      <c r="H67" s="18"/>
      <c r="I67" s="19"/>
      <c r="J67" s="20"/>
      <c r="K67" s="13"/>
      <c r="L67" s="1"/>
      <c r="M67" s="1"/>
      <c r="N67" s="1"/>
    </row>
    <row r="68" spans="1:14" ht="24.75" customHeight="1" x14ac:dyDescent="0.2">
      <c r="A68" s="14"/>
      <c r="B68" s="15"/>
      <c r="C68" s="16"/>
      <c r="D68" s="34"/>
      <c r="E68" s="18"/>
      <c r="F68" s="18"/>
      <c r="G68" s="18"/>
      <c r="H68" s="18"/>
      <c r="I68" s="19"/>
      <c r="J68" s="20"/>
      <c r="K68" s="13"/>
      <c r="L68" s="1"/>
      <c r="M68" s="1"/>
      <c r="N68" s="1"/>
    </row>
    <row r="69" spans="1:14" ht="24.75" customHeight="1" x14ac:dyDescent="0.2">
      <c r="A69" s="14"/>
      <c r="B69" s="15"/>
      <c r="C69" s="16"/>
      <c r="D69" s="17"/>
      <c r="E69" s="18"/>
      <c r="F69" s="18"/>
      <c r="G69" s="18"/>
      <c r="H69" s="18"/>
      <c r="I69" s="19"/>
      <c r="J69" s="20"/>
      <c r="K69" s="13"/>
      <c r="L69" s="1"/>
      <c r="M69" s="1"/>
      <c r="N69" s="1"/>
    </row>
    <row r="70" spans="1:14" ht="24.75" customHeight="1" x14ac:dyDescent="0.2">
      <c r="A70" s="14"/>
      <c r="B70" s="15"/>
      <c r="C70" s="16"/>
      <c r="D70" s="34"/>
      <c r="E70" s="18"/>
      <c r="F70" s="18"/>
      <c r="G70" s="18"/>
      <c r="H70" s="18"/>
      <c r="I70" s="19"/>
      <c r="J70" s="20"/>
      <c r="K70" s="13"/>
      <c r="L70" s="1"/>
      <c r="M70" s="1"/>
      <c r="N70" s="1"/>
    </row>
    <row r="71" spans="1:14" ht="34.5" customHeight="1" x14ac:dyDescent="0.2">
      <c r="A71" s="37"/>
      <c r="B71" s="38"/>
      <c r="C71" s="38"/>
      <c r="D71" s="39"/>
      <c r="E71" s="19"/>
      <c r="F71" s="19"/>
      <c r="G71" s="19"/>
      <c r="H71" s="19"/>
      <c r="I71" s="19"/>
      <c r="J71" s="20"/>
      <c r="K71" s="13"/>
      <c r="L71" s="1"/>
      <c r="M71" s="1"/>
      <c r="N71" s="1"/>
    </row>
    <row r="72" spans="1:14" ht="29.25" customHeight="1" x14ac:dyDescent="0.2">
      <c r="A72" s="40"/>
      <c r="B72" s="41"/>
      <c r="C72" s="41"/>
      <c r="D72" s="40"/>
      <c r="E72" s="19"/>
      <c r="F72" s="19"/>
      <c r="G72" s="19"/>
      <c r="H72" s="19"/>
      <c r="I72" s="19"/>
      <c r="J72" s="20"/>
      <c r="K72" s="13"/>
      <c r="L72" s="1"/>
      <c r="M72" s="1"/>
      <c r="N72" s="1"/>
    </row>
    <row r="73" spans="1:14" ht="16.5" customHeight="1" x14ac:dyDescent="0.2">
      <c r="A73" s="40"/>
      <c r="B73" s="42"/>
      <c r="C73" s="42"/>
      <c r="D73" s="40"/>
      <c r="E73" s="43"/>
      <c r="F73" s="43"/>
      <c r="G73" s="43"/>
      <c r="H73" s="43"/>
      <c r="I73" s="19"/>
      <c r="J73" s="20"/>
      <c r="K73" s="13"/>
      <c r="L73" s="1"/>
      <c r="M73" s="1"/>
      <c r="N73" s="1"/>
    </row>
    <row r="74" spans="1:14" ht="23.25" customHeight="1" x14ac:dyDescent="0.2">
      <c r="A74" s="40"/>
      <c r="B74" s="40"/>
      <c r="C74" s="40"/>
      <c r="D74" s="39"/>
      <c r="E74" s="44"/>
      <c r="F74" s="44"/>
      <c r="G74" s="44"/>
      <c r="H74" s="44"/>
      <c r="I74" s="19"/>
      <c r="J74" s="20"/>
      <c r="K74" s="13"/>
      <c r="L74" s="1"/>
      <c r="M74" s="1"/>
      <c r="N74" s="1"/>
    </row>
    <row r="75" spans="1:14" ht="23.25" customHeight="1" x14ac:dyDescent="0.2">
      <c r="A75" s="40"/>
      <c r="B75" s="40"/>
      <c r="C75" s="40"/>
      <c r="D75" s="34"/>
      <c r="E75" s="44"/>
      <c r="F75" s="44"/>
      <c r="G75" s="44"/>
      <c r="H75" s="44"/>
      <c r="I75" s="19"/>
      <c r="J75" s="20"/>
      <c r="K75" s="13"/>
      <c r="L75" s="1"/>
      <c r="M75" s="1"/>
      <c r="N75" s="1"/>
    </row>
    <row r="76" spans="1:14" ht="23.25" customHeight="1" x14ac:dyDescent="0.2">
      <c r="A76" s="45"/>
      <c r="B76" s="46"/>
      <c r="C76" s="46"/>
      <c r="D76" s="45"/>
      <c r="E76" s="47"/>
      <c r="F76" s="47"/>
      <c r="G76" s="47"/>
      <c r="H76" s="47"/>
      <c r="I76" s="47"/>
      <c r="J76" s="48"/>
      <c r="K76" s="13"/>
      <c r="L76" s="1"/>
      <c r="M76" s="1"/>
      <c r="N76" s="1"/>
    </row>
    <row r="77" spans="1:14" ht="23.25" customHeight="1" x14ac:dyDescent="0.2">
      <c r="A77" s="45"/>
      <c r="B77" s="46"/>
      <c r="C77" s="46"/>
      <c r="D77" s="45"/>
      <c r="E77" s="47"/>
      <c r="F77" s="47"/>
      <c r="G77" s="47"/>
      <c r="H77" s="47"/>
      <c r="I77" s="47"/>
      <c r="J77" s="48"/>
      <c r="K77" s="13"/>
      <c r="L77" s="1"/>
      <c r="M77" s="1"/>
      <c r="N77" s="1"/>
    </row>
    <row r="78" spans="1:14" ht="23.25" customHeight="1" x14ac:dyDescent="0.2">
      <c r="A78" s="45"/>
      <c r="B78" s="46"/>
      <c r="C78" s="46"/>
      <c r="D78" s="45"/>
      <c r="E78" s="47"/>
      <c r="F78" s="47"/>
      <c r="G78" s="47"/>
      <c r="H78" s="47"/>
      <c r="I78" s="47"/>
      <c r="J78" s="48"/>
      <c r="K78" s="13"/>
      <c r="L78" s="1"/>
      <c r="M78" s="1"/>
      <c r="N78" s="1"/>
    </row>
    <row r="79" spans="1:14" ht="23.25" customHeight="1" x14ac:dyDescent="0.2">
      <c r="A79" s="45"/>
      <c r="B79" s="46"/>
      <c r="C79" s="46"/>
      <c r="D79" s="45"/>
      <c r="E79" s="47"/>
      <c r="F79" s="47"/>
      <c r="G79" s="47"/>
      <c r="H79" s="47"/>
      <c r="I79" s="47"/>
      <c r="J79" s="48"/>
      <c r="K79" s="13"/>
      <c r="L79" s="1"/>
      <c r="M79" s="1"/>
      <c r="N79" s="1"/>
    </row>
    <row r="80" spans="1:14" x14ac:dyDescent="0.2">
      <c r="A80" s="49"/>
      <c r="B80" s="49"/>
      <c r="C80" s="49"/>
      <c r="D80" s="49"/>
      <c r="E80" s="50"/>
      <c r="F80" s="50"/>
      <c r="G80" s="50"/>
      <c r="H80" s="50"/>
      <c r="I80" s="50"/>
      <c r="J80" s="51"/>
      <c r="K80" s="51"/>
      <c r="L80" s="1"/>
      <c r="M80" s="1"/>
      <c r="N80" s="1"/>
    </row>
    <row r="81" spans="1:14" x14ac:dyDescent="0.2">
      <c r="A81" s="49"/>
      <c r="B81" s="49"/>
      <c r="C81" s="49"/>
      <c r="D81" s="49"/>
      <c r="E81" s="50"/>
      <c r="F81" s="50"/>
      <c r="G81" s="50"/>
      <c r="H81" s="50"/>
      <c r="I81" s="50"/>
      <c r="J81" s="51"/>
      <c r="K81" s="51"/>
      <c r="L81" s="1"/>
      <c r="M81" s="1"/>
      <c r="N81" s="1"/>
    </row>
    <row r="82" spans="1:14" ht="16.5" customHeight="1" x14ac:dyDescent="0.2">
      <c r="A82" s="52"/>
      <c r="B82" s="49"/>
      <c r="C82" s="49"/>
      <c r="D82" s="49"/>
      <c r="E82" s="50"/>
      <c r="F82" s="50"/>
      <c r="G82" s="50"/>
      <c r="H82" s="50"/>
      <c r="I82" s="50"/>
      <c r="J82" s="51"/>
      <c r="K82" s="51"/>
      <c r="L82" s="1"/>
      <c r="M82" s="1"/>
      <c r="N82" s="1"/>
    </row>
    <row r="83" spans="1:14" ht="22.5" customHeight="1" x14ac:dyDescent="0.25">
      <c r="A83" s="53"/>
      <c r="B83" s="53"/>
      <c r="C83" s="54"/>
      <c r="D83" s="55"/>
      <c r="E83" s="55"/>
      <c r="F83" s="55"/>
      <c r="G83" s="55"/>
      <c r="H83" s="55"/>
      <c r="I83" s="56"/>
      <c r="J83" s="56"/>
      <c r="K83" s="1"/>
      <c r="L83" s="1"/>
      <c r="M83" s="1"/>
      <c r="N83" s="1"/>
    </row>
    <row r="84" spans="1:14" x14ac:dyDescent="0.2">
      <c r="A84" s="57"/>
      <c r="B84" s="57"/>
      <c r="C84" s="58"/>
      <c r="D84" s="59"/>
      <c r="E84" s="59"/>
      <c r="F84" s="59"/>
      <c r="G84" s="59"/>
      <c r="H84" s="59"/>
      <c r="I84" s="59"/>
      <c r="J84" s="60"/>
      <c r="K84" s="1"/>
      <c r="L84" s="1"/>
      <c r="M84" s="1"/>
      <c r="N84" s="1"/>
    </row>
    <row r="85" spans="1:14" ht="20.25" customHeight="1" x14ac:dyDescent="0.2">
      <c r="A85" s="61"/>
      <c r="B85" s="61"/>
      <c r="C85" s="61"/>
      <c r="D85" s="56"/>
      <c r="E85" s="56"/>
      <c r="F85" s="56"/>
      <c r="G85" s="56"/>
      <c r="H85" s="56"/>
      <c r="I85" s="56"/>
      <c r="J85" s="62"/>
      <c r="K85" s="1"/>
      <c r="L85" s="1"/>
      <c r="M85" s="1"/>
      <c r="N85" s="1"/>
    </row>
    <row r="86" spans="1:14" ht="15.75" x14ac:dyDescent="0.2">
      <c r="A86" s="63"/>
      <c r="B86" s="63"/>
      <c r="C86" s="64"/>
      <c r="D86" s="56"/>
      <c r="E86" s="56"/>
      <c r="F86" s="56"/>
      <c r="G86" s="56"/>
      <c r="H86" s="56"/>
      <c r="I86" s="56"/>
      <c r="J86" s="62"/>
      <c r="K86" s="1"/>
      <c r="L86" s="1"/>
      <c r="M86" s="1"/>
      <c r="N86" s="1"/>
    </row>
    <row r="87" spans="1:14" ht="15.75" x14ac:dyDescent="0.2">
      <c r="A87" s="57"/>
      <c r="B87" s="57"/>
      <c r="C87" s="58"/>
      <c r="D87" s="59"/>
      <c r="E87" s="59"/>
      <c r="F87" s="59"/>
      <c r="G87" s="59"/>
      <c r="H87" s="59"/>
      <c r="I87" s="56"/>
      <c r="J87" s="62"/>
      <c r="K87" s="1"/>
      <c r="L87" s="1"/>
      <c r="M87" s="1"/>
      <c r="N87" s="1"/>
    </row>
    <row r="88" spans="1:14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</sheetData>
  <mergeCells count="59">
    <mergeCell ref="A55:B55"/>
    <mergeCell ref="C55:D55"/>
    <mergeCell ref="G55:H55"/>
    <mergeCell ref="A57:A58"/>
    <mergeCell ref="C57:D57"/>
    <mergeCell ref="A51:B51"/>
    <mergeCell ref="C51:D51"/>
    <mergeCell ref="G51:H51"/>
    <mergeCell ref="A43:A45"/>
    <mergeCell ref="B43:B45"/>
    <mergeCell ref="C43:C45"/>
    <mergeCell ref="A46:A47"/>
    <mergeCell ref="B46:B47"/>
    <mergeCell ref="C46:C47"/>
    <mergeCell ref="C52:D52"/>
    <mergeCell ref="G52:H52"/>
    <mergeCell ref="A54:B54"/>
    <mergeCell ref="C54:D54"/>
    <mergeCell ref="G54:H54"/>
    <mergeCell ref="A36:C38"/>
    <mergeCell ref="A39:A41"/>
    <mergeCell ref="B39:B41"/>
    <mergeCell ref="C39:C41"/>
    <mergeCell ref="A21:C23"/>
    <mergeCell ref="A24:J24"/>
    <mergeCell ref="A25:A27"/>
    <mergeCell ref="B25:B27"/>
    <mergeCell ref="C25:C26"/>
    <mergeCell ref="A28:C30"/>
    <mergeCell ref="J25:J26"/>
    <mergeCell ref="J32:J33"/>
    <mergeCell ref="A31:J31"/>
    <mergeCell ref="A32:A35"/>
    <mergeCell ref="B32:B35"/>
    <mergeCell ref="C32:C33"/>
    <mergeCell ref="A15:J15"/>
    <mergeCell ref="A16:J16"/>
    <mergeCell ref="A17:A20"/>
    <mergeCell ref="B17:B20"/>
    <mergeCell ref="C17:C18"/>
    <mergeCell ref="J17:J18"/>
    <mergeCell ref="A8:J8"/>
    <mergeCell ref="A9:J9"/>
    <mergeCell ref="A10:J10"/>
    <mergeCell ref="A12:A13"/>
    <mergeCell ref="B12:B13"/>
    <mergeCell ref="C12:C13"/>
    <mergeCell ref="D12:D13"/>
    <mergeCell ref="E12:E13"/>
    <mergeCell ref="F12:F13"/>
    <mergeCell ref="G12:G13"/>
    <mergeCell ref="H12:I12"/>
    <mergeCell ref="J12:J13"/>
    <mergeCell ref="A7:J7"/>
    <mergeCell ref="I1:J1"/>
    <mergeCell ref="I2:J2"/>
    <mergeCell ref="A3:J3"/>
    <mergeCell ref="A4:J4"/>
    <mergeCell ref="A5:J5"/>
  </mergeCells>
  <printOptions horizontalCentered="1"/>
  <pageMargins left="0.39370078740157483" right="0.19685039370078741" top="0.78740157480314965" bottom="0.59055118110236227" header="0.51181102362204722" footer="0.31496062992125984"/>
  <pageSetup paperSize="9" scale="80" orientation="landscape" r:id="rId1"/>
  <headerFooter alignWithMargins="0">
    <oddHeader>&amp;C&amp;"Times New Roman,обычный"&amp;8&amp;P/&amp;N</oddHead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22"/>
  <sheetViews>
    <sheetView zoomScale="110" zoomScaleNormal="110" workbookViewId="0">
      <selection activeCell="B12" sqref="B12:B13"/>
    </sheetView>
  </sheetViews>
  <sheetFormatPr defaultRowHeight="12.75" x14ac:dyDescent="0.2"/>
  <cols>
    <col min="1" max="1" width="4.85546875" style="3" customWidth="1"/>
    <col min="2" max="2" width="29.85546875" style="3" customWidth="1"/>
    <col min="3" max="3" width="19.140625" style="3" customWidth="1"/>
    <col min="4" max="4" width="16.7109375" style="3" customWidth="1"/>
    <col min="5" max="5" width="15.5703125" style="3" customWidth="1"/>
    <col min="6" max="6" width="17.42578125" style="3" customWidth="1"/>
    <col min="7" max="7" width="16.7109375" style="3" customWidth="1"/>
    <col min="8" max="8" width="15.5703125" style="3" customWidth="1"/>
    <col min="9" max="9" width="13.7109375" style="3" customWidth="1"/>
    <col min="10" max="10" width="27.85546875" style="3" customWidth="1"/>
    <col min="11" max="11" width="9.85546875" style="3" customWidth="1"/>
    <col min="12" max="16384" width="9.140625" style="3"/>
  </cols>
  <sheetData>
    <row r="1" spans="1:14" ht="15.75" customHeight="1" x14ac:dyDescent="0.2">
      <c r="A1" s="1"/>
      <c r="B1" s="1"/>
      <c r="C1" s="1"/>
      <c r="D1" s="1"/>
      <c r="E1" s="2"/>
      <c r="F1" s="2"/>
      <c r="G1" s="2"/>
      <c r="H1" s="2"/>
      <c r="I1" s="202" t="s">
        <v>37</v>
      </c>
      <c r="J1" s="202"/>
    </row>
    <row r="2" spans="1:14" ht="15.75" customHeight="1" x14ac:dyDescent="0.2">
      <c r="A2" s="1"/>
      <c r="B2" s="1"/>
      <c r="C2" s="1"/>
      <c r="D2" s="1"/>
      <c r="E2" s="4"/>
      <c r="F2" s="4"/>
      <c r="G2" s="4"/>
      <c r="H2" s="4"/>
      <c r="I2" s="202" t="s">
        <v>0</v>
      </c>
      <c r="J2" s="202"/>
    </row>
    <row r="3" spans="1:14" ht="18" customHeight="1" x14ac:dyDescent="0.2">
      <c r="A3" s="203" t="s">
        <v>1</v>
      </c>
      <c r="B3" s="203"/>
      <c r="C3" s="203"/>
      <c r="D3" s="203"/>
      <c r="E3" s="203"/>
      <c r="F3" s="203"/>
      <c r="G3" s="203"/>
      <c r="H3" s="203"/>
      <c r="I3" s="203"/>
      <c r="J3" s="203"/>
      <c r="K3" s="2"/>
      <c r="L3" s="1"/>
      <c r="M3" s="1"/>
      <c r="N3" s="1"/>
    </row>
    <row r="4" spans="1:14" ht="18" customHeight="1" x14ac:dyDescent="0.2">
      <c r="A4" s="203" t="s">
        <v>2</v>
      </c>
      <c r="B4" s="203"/>
      <c r="C4" s="203"/>
      <c r="D4" s="203"/>
      <c r="E4" s="203"/>
      <c r="F4" s="203"/>
      <c r="G4" s="203"/>
      <c r="H4" s="203"/>
      <c r="I4" s="203"/>
      <c r="J4" s="203"/>
      <c r="K4" s="2"/>
      <c r="L4" s="1"/>
      <c r="M4" s="1"/>
      <c r="N4" s="1"/>
    </row>
    <row r="5" spans="1:14" ht="18" customHeight="1" x14ac:dyDescent="0.2">
      <c r="A5" s="203" t="s">
        <v>57</v>
      </c>
      <c r="B5" s="203"/>
      <c r="C5" s="203"/>
      <c r="D5" s="203"/>
      <c r="E5" s="203"/>
      <c r="F5" s="203"/>
      <c r="G5" s="203"/>
      <c r="H5" s="203"/>
      <c r="I5" s="203"/>
      <c r="J5" s="203"/>
      <c r="K5" s="2"/>
      <c r="L5" s="1"/>
      <c r="M5" s="1"/>
      <c r="N5" s="1"/>
    </row>
    <row r="6" spans="1:14" ht="19.5" customHeight="1" x14ac:dyDescent="0.2">
      <c r="A6" s="5"/>
      <c r="B6" s="5"/>
      <c r="C6" s="5"/>
      <c r="D6" s="5"/>
      <c r="E6" s="5"/>
      <c r="F6" s="5"/>
      <c r="G6" s="5"/>
      <c r="H6" s="5"/>
      <c r="I6" s="5"/>
      <c r="J6" s="1"/>
      <c r="K6" s="1"/>
      <c r="L6" s="1"/>
      <c r="M6" s="1"/>
      <c r="N6" s="1"/>
    </row>
    <row r="7" spans="1:14" ht="19.5" customHeight="1" x14ac:dyDescent="0.2">
      <c r="A7" s="201" t="s">
        <v>3</v>
      </c>
      <c r="B7" s="201"/>
      <c r="C7" s="201"/>
      <c r="D7" s="201"/>
      <c r="E7" s="201"/>
      <c r="F7" s="201"/>
      <c r="G7" s="201"/>
      <c r="H7" s="201"/>
      <c r="I7" s="201"/>
      <c r="J7" s="201"/>
      <c r="K7" s="1"/>
      <c r="L7" s="1"/>
      <c r="M7" s="1"/>
      <c r="N7" s="1"/>
    </row>
    <row r="8" spans="1:14" ht="12.75" customHeight="1" x14ac:dyDescent="0.2">
      <c r="A8" s="204" t="s">
        <v>4</v>
      </c>
      <c r="B8" s="204"/>
      <c r="C8" s="204"/>
      <c r="D8" s="204"/>
      <c r="E8" s="204"/>
      <c r="F8" s="204"/>
      <c r="G8" s="204"/>
      <c r="H8" s="204"/>
      <c r="I8" s="204"/>
      <c r="J8" s="204"/>
      <c r="K8" s="1"/>
      <c r="L8" s="1"/>
      <c r="M8" s="1"/>
      <c r="N8" s="1"/>
    </row>
    <row r="9" spans="1:14" ht="19.5" customHeight="1" x14ac:dyDescent="0.2">
      <c r="A9" s="205" t="s">
        <v>5</v>
      </c>
      <c r="B9" s="205"/>
      <c r="C9" s="205"/>
      <c r="D9" s="205"/>
      <c r="E9" s="205"/>
      <c r="F9" s="205"/>
      <c r="G9" s="205"/>
      <c r="H9" s="205"/>
      <c r="I9" s="205"/>
      <c r="J9" s="205"/>
      <c r="K9" s="1"/>
      <c r="L9" s="1"/>
      <c r="M9" s="1"/>
      <c r="N9" s="1"/>
    </row>
    <row r="10" spans="1:14" ht="12" customHeight="1" x14ac:dyDescent="0.2">
      <c r="A10" s="204" t="s">
        <v>6</v>
      </c>
      <c r="B10" s="204"/>
      <c r="C10" s="204"/>
      <c r="D10" s="204"/>
      <c r="E10" s="204"/>
      <c r="F10" s="204"/>
      <c r="G10" s="204"/>
      <c r="H10" s="204"/>
      <c r="I10" s="204"/>
      <c r="J10" s="204"/>
      <c r="K10" s="1"/>
      <c r="L10" s="1"/>
      <c r="M10" s="1"/>
      <c r="N10" s="1"/>
    </row>
    <row r="11" spans="1:14" ht="14.25" customHeight="1" thickBot="1" x14ac:dyDescent="0.25">
      <c r="A11" s="1"/>
      <c r="B11" s="1"/>
      <c r="C11" s="1"/>
      <c r="D11" s="1"/>
      <c r="E11" s="108" t="s">
        <v>62</v>
      </c>
      <c r="F11" s="1"/>
      <c r="G11" s="1"/>
      <c r="H11" s="1"/>
      <c r="I11" s="6"/>
      <c r="J11" s="6" t="s">
        <v>7</v>
      </c>
      <c r="K11" s="1"/>
      <c r="L11" s="1"/>
      <c r="M11" s="1"/>
      <c r="N11" s="1"/>
    </row>
    <row r="12" spans="1:14" ht="18" customHeight="1" x14ac:dyDescent="0.2">
      <c r="A12" s="206" t="s">
        <v>8</v>
      </c>
      <c r="B12" s="208" t="s">
        <v>9</v>
      </c>
      <c r="C12" s="210" t="s">
        <v>10</v>
      </c>
      <c r="D12" s="208" t="s">
        <v>11</v>
      </c>
      <c r="E12" s="208" t="s">
        <v>12</v>
      </c>
      <c r="F12" s="210" t="s">
        <v>13</v>
      </c>
      <c r="G12" s="277" t="s">
        <v>14</v>
      </c>
      <c r="H12" s="212" t="s">
        <v>15</v>
      </c>
      <c r="I12" s="213"/>
      <c r="J12" s="214" t="s">
        <v>16</v>
      </c>
      <c r="K12" s="1"/>
      <c r="L12" s="1"/>
      <c r="M12" s="1"/>
      <c r="N12" s="1"/>
    </row>
    <row r="13" spans="1:14" ht="63" customHeight="1" x14ac:dyDescent="0.2">
      <c r="A13" s="207"/>
      <c r="B13" s="209"/>
      <c r="C13" s="211"/>
      <c r="D13" s="209"/>
      <c r="E13" s="209"/>
      <c r="F13" s="211"/>
      <c r="G13" s="275"/>
      <c r="H13" s="7" t="s">
        <v>17</v>
      </c>
      <c r="I13" s="8" t="s">
        <v>18</v>
      </c>
      <c r="J13" s="215"/>
      <c r="K13" s="9"/>
      <c r="L13" s="1"/>
      <c r="M13" s="1"/>
      <c r="N13" s="1"/>
    </row>
    <row r="14" spans="1:14" ht="14.25" customHeight="1" x14ac:dyDescent="0.2">
      <c r="A14" s="10">
        <v>1</v>
      </c>
      <c r="B14" s="8">
        <v>2</v>
      </c>
      <c r="C14" s="8">
        <v>3</v>
      </c>
      <c r="D14" s="8">
        <v>4</v>
      </c>
      <c r="E14" s="8">
        <v>5</v>
      </c>
      <c r="F14" s="7">
        <v>6</v>
      </c>
      <c r="G14" s="11">
        <v>7</v>
      </c>
      <c r="H14" s="7">
        <v>8</v>
      </c>
      <c r="I14" s="7">
        <v>9</v>
      </c>
      <c r="J14" s="12">
        <v>10</v>
      </c>
      <c r="K14" s="9"/>
      <c r="L14" s="1"/>
      <c r="M14" s="1"/>
      <c r="N14" s="1"/>
    </row>
    <row r="15" spans="1:14" ht="21" customHeight="1" x14ac:dyDescent="0.2">
      <c r="A15" s="216" t="s">
        <v>19</v>
      </c>
      <c r="B15" s="217"/>
      <c r="C15" s="217"/>
      <c r="D15" s="217"/>
      <c r="E15" s="217"/>
      <c r="F15" s="217"/>
      <c r="G15" s="217"/>
      <c r="H15" s="217"/>
      <c r="I15" s="217"/>
      <c r="J15" s="218"/>
      <c r="K15" s="9"/>
      <c r="L15" s="1"/>
      <c r="M15" s="1"/>
      <c r="N15" s="1"/>
    </row>
    <row r="16" spans="1:14" ht="21" customHeight="1" x14ac:dyDescent="0.2">
      <c r="A16" s="216" t="s">
        <v>20</v>
      </c>
      <c r="B16" s="217"/>
      <c r="C16" s="217"/>
      <c r="D16" s="217"/>
      <c r="E16" s="217"/>
      <c r="F16" s="217"/>
      <c r="G16" s="217"/>
      <c r="H16" s="217"/>
      <c r="I16" s="217"/>
      <c r="J16" s="218"/>
      <c r="K16" s="9"/>
      <c r="L16" s="1"/>
      <c r="M16" s="1"/>
      <c r="N16" s="1"/>
    </row>
    <row r="17" spans="1:14" ht="21" customHeight="1" x14ac:dyDescent="0.2">
      <c r="A17" s="256" t="s">
        <v>38</v>
      </c>
      <c r="B17" s="221" t="s">
        <v>39</v>
      </c>
      <c r="C17" s="223" t="s">
        <v>21</v>
      </c>
      <c r="D17" s="66" t="s">
        <v>40</v>
      </c>
      <c r="E17" s="92">
        <f>11000+30+200+10000+3000+49.482</f>
        <v>24279.482</v>
      </c>
      <c r="F17" s="86">
        <f>16499.482-250-2970+11000</f>
        <v>24279.482</v>
      </c>
      <c r="G17" s="86">
        <v>0</v>
      </c>
      <c r="H17" s="86">
        <f>F17-G17</f>
        <v>24279.482</v>
      </c>
      <c r="I17" s="91">
        <f>G17/F17*100%</f>
        <v>0</v>
      </c>
      <c r="J17" s="69"/>
      <c r="K17" s="9"/>
      <c r="L17" s="1"/>
      <c r="M17" s="1"/>
      <c r="N17" s="1"/>
    </row>
    <row r="18" spans="1:14" ht="21" customHeight="1" x14ac:dyDescent="0.2">
      <c r="A18" s="256"/>
      <c r="B18" s="221"/>
      <c r="C18" s="223"/>
      <c r="D18" s="66" t="s">
        <v>41</v>
      </c>
      <c r="E18" s="93">
        <f>2970+250</f>
        <v>3220</v>
      </c>
      <c r="F18" s="86">
        <f>2970+250</f>
        <v>3220</v>
      </c>
      <c r="G18" s="86">
        <v>0</v>
      </c>
      <c r="H18" s="86">
        <f t="shared" ref="H18:H23" si="0">F18-G18</f>
        <v>3220</v>
      </c>
      <c r="I18" s="91">
        <f t="shared" ref="I18:I23" si="1">G18/F18*100%</f>
        <v>0</v>
      </c>
      <c r="J18" s="69"/>
      <c r="K18" s="9"/>
      <c r="L18" s="1"/>
      <c r="M18" s="1"/>
      <c r="N18" s="1"/>
    </row>
    <row r="19" spans="1:14" ht="36" customHeight="1" x14ac:dyDescent="0.2">
      <c r="A19" s="256"/>
      <c r="B19" s="221"/>
      <c r="C19" s="67" t="s">
        <v>42</v>
      </c>
      <c r="D19" s="66" t="s">
        <v>41</v>
      </c>
      <c r="E19" s="89">
        <v>0</v>
      </c>
      <c r="F19" s="86">
        <v>0</v>
      </c>
      <c r="G19" s="86">
        <v>0</v>
      </c>
      <c r="H19" s="86">
        <f t="shared" si="0"/>
        <v>0</v>
      </c>
      <c r="I19" s="91">
        <v>0</v>
      </c>
      <c r="J19" s="69"/>
      <c r="K19" s="9"/>
      <c r="L19" s="1"/>
      <c r="M19" s="1"/>
      <c r="N19" s="1"/>
    </row>
    <row r="20" spans="1:14" ht="19.5" customHeight="1" x14ac:dyDescent="0.2">
      <c r="A20" s="256"/>
      <c r="B20" s="221"/>
      <c r="C20" s="66"/>
      <c r="D20" s="68" t="s">
        <v>23</v>
      </c>
      <c r="E20" s="85">
        <f t="shared" ref="E20:G20" si="2">SUM(E17:E19)</f>
        <v>27499.482</v>
      </c>
      <c r="F20" s="85">
        <f t="shared" si="2"/>
        <v>27499.482</v>
      </c>
      <c r="G20" s="85">
        <f t="shared" si="2"/>
        <v>0</v>
      </c>
      <c r="H20" s="87">
        <f t="shared" si="0"/>
        <v>27499.482</v>
      </c>
      <c r="I20" s="91">
        <f t="shared" si="1"/>
        <v>0</v>
      </c>
      <c r="J20" s="69"/>
      <c r="K20" s="9"/>
      <c r="L20" s="1"/>
      <c r="M20" s="1"/>
      <c r="N20" s="1"/>
    </row>
    <row r="21" spans="1:14" ht="20.25" customHeight="1" x14ac:dyDescent="0.2">
      <c r="A21" s="221" t="s">
        <v>43</v>
      </c>
      <c r="B21" s="221"/>
      <c r="C21" s="221"/>
      <c r="D21" s="66" t="s">
        <v>40</v>
      </c>
      <c r="E21" s="88">
        <f>E17</f>
        <v>24279.482</v>
      </c>
      <c r="F21" s="86">
        <f>F17</f>
        <v>24279.482</v>
      </c>
      <c r="G21" s="86">
        <v>0</v>
      </c>
      <c r="H21" s="86">
        <f t="shared" si="0"/>
        <v>24279.482</v>
      </c>
      <c r="I21" s="91">
        <f t="shared" si="1"/>
        <v>0</v>
      </c>
      <c r="J21" s="69"/>
      <c r="K21" s="9"/>
      <c r="L21" s="1"/>
      <c r="M21" s="1"/>
      <c r="N21" s="1"/>
    </row>
    <row r="22" spans="1:14" ht="20.25" customHeight="1" x14ac:dyDescent="0.2">
      <c r="A22" s="221"/>
      <c r="B22" s="221"/>
      <c r="C22" s="221"/>
      <c r="D22" s="66" t="s">
        <v>41</v>
      </c>
      <c r="E22" s="74">
        <f t="shared" ref="E22" si="3">E18+E19</f>
        <v>3220</v>
      </c>
      <c r="F22" s="86">
        <f>F18+F19</f>
        <v>3220</v>
      </c>
      <c r="G22" s="86">
        <f t="shared" ref="G22" si="4">G18+G19</f>
        <v>0</v>
      </c>
      <c r="H22" s="86">
        <f t="shared" si="0"/>
        <v>3220</v>
      </c>
      <c r="I22" s="91">
        <f t="shared" si="1"/>
        <v>0</v>
      </c>
      <c r="J22" s="69"/>
      <c r="K22" s="9"/>
      <c r="L22" s="1"/>
      <c r="M22" s="1"/>
      <c r="N22" s="1"/>
    </row>
    <row r="23" spans="1:14" ht="20.25" customHeight="1" x14ac:dyDescent="0.2">
      <c r="A23" s="221"/>
      <c r="B23" s="221"/>
      <c r="C23" s="221"/>
      <c r="D23" s="68" t="s">
        <v>23</v>
      </c>
      <c r="E23" s="85">
        <f t="shared" ref="E23:G23" si="5">SUM(E21:E22)</f>
        <v>27499.482</v>
      </c>
      <c r="F23" s="85">
        <f t="shared" si="5"/>
        <v>27499.482</v>
      </c>
      <c r="G23" s="85">
        <f t="shared" si="5"/>
        <v>0</v>
      </c>
      <c r="H23" s="87">
        <f t="shared" si="0"/>
        <v>27499.482</v>
      </c>
      <c r="I23" s="91">
        <f t="shared" si="1"/>
        <v>0</v>
      </c>
      <c r="J23" s="69"/>
      <c r="K23" s="9"/>
      <c r="L23" s="1"/>
      <c r="M23" s="1"/>
      <c r="N23" s="1"/>
    </row>
    <row r="24" spans="1:14" ht="19.5" customHeight="1" x14ac:dyDescent="0.2">
      <c r="A24" s="262" t="s">
        <v>44</v>
      </c>
      <c r="B24" s="262"/>
      <c r="C24" s="262"/>
      <c r="D24" s="262"/>
      <c r="E24" s="262"/>
      <c r="F24" s="262"/>
      <c r="G24" s="262"/>
      <c r="H24" s="262"/>
      <c r="I24" s="262"/>
      <c r="J24" s="262"/>
      <c r="K24" s="9"/>
      <c r="L24" s="1"/>
      <c r="M24" s="1"/>
      <c r="N24" s="1"/>
    </row>
    <row r="25" spans="1:14" ht="21.75" customHeight="1" x14ac:dyDescent="0.2">
      <c r="A25" s="256" t="s">
        <v>45</v>
      </c>
      <c r="B25" s="263" t="s">
        <v>46</v>
      </c>
      <c r="C25" s="223" t="s">
        <v>21</v>
      </c>
      <c r="D25" s="66" t="s">
        <v>40</v>
      </c>
      <c r="E25" s="89">
        <f>58397-200</f>
        <v>58197</v>
      </c>
      <c r="F25" s="86">
        <v>58197</v>
      </c>
      <c r="G25" s="86">
        <v>9894.2000000000007</v>
      </c>
      <c r="H25" s="86">
        <f t="shared" ref="H25:H30" si="6">F25-G25</f>
        <v>48302.8</v>
      </c>
      <c r="I25" s="91">
        <f t="shared" ref="I25:I30" si="7">G25/F25*100%</f>
        <v>0.17001219994157776</v>
      </c>
      <c r="J25" s="69"/>
      <c r="K25" s="9"/>
      <c r="L25" s="1"/>
      <c r="M25" s="1"/>
      <c r="N25" s="1"/>
    </row>
    <row r="26" spans="1:14" ht="21.75" customHeight="1" x14ac:dyDescent="0.2">
      <c r="A26" s="256"/>
      <c r="B26" s="263"/>
      <c r="C26" s="223"/>
      <c r="D26" s="66" t="s">
        <v>41</v>
      </c>
      <c r="E26" s="89">
        <v>0</v>
      </c>
      <c r="F26" s="86">
        <v>0</v>
      </c>
      <c r="G26" s="86">
        <v>0</v>
      </c>
      <c r="H26" s="86">
        <f t="shared" si="6"/>
        <v>0</v>
      </c>
      <c r="I26" s="91">
        <v>0</v>
      </c>
      <c r="J26" s="69"/>
      <c r="K26" s="9"/>
      <c r="L26" s="1"/>
      <c r="M26" s="1"/>
      <c r="N26" s="1"/>
    </row>
    <row r="27" spans="1:14" ht="21.75" customHeight="1" x14ac:dyDescent="0.2">
      <c r="A27" s="256"/>
      <c r="B27" s="263"/>
      <c r="C27" s="66"/>
      <c r="D27" s="66" t="s">
        <v>23</v>
      </c>
      <c r="E27" s="85">
        <f t="shared" ref="E27" si="8">SUM(E25:E26)</f>
        <v>58197</v>
      </c>
      <c r="F27" s="87">
        <f>SUM(F25:F26)</f>
        <v>58197</v>
      </c>
      <c r="G27" s="87">
        <f t="shared" ref="G27" si="9">SUM(G25:G26)</f>
        <v>9894.2000000000007</v>
      </c>
      <c r="H27" s="87">
        <f t="shared" si="6"/>
        <v>48302.8</v>
      </c>
      <c r="I27" s="91">
        <f t="shared" si="7"/>
        <v>0.17001219994157776</v>
      </c>
      <c r="J27" s="69"/>
      <c r="K27" s="9"/>
      <c r="L27" s="1"/>
      <c r="M27" s="1"/>
      <c r="N27" s="1"/>
    </row>
    <row r="28" spans="1:14" ht="21.75" customHeight="1" x14ac:dyDescent="0.2">
      <c r="A28" s="266" t="s">
        <v>47</v>
      </c>
      <c r="B28" s="266"/>
      <c r="C28" s="266"/>
      <c r="D28" s="66" t="s">
        <v>40</v>
      </c>
      <c r="E28" s="89">
        <f>E25</f>
        <v>58197</v>
      </c>
      <c r="F28" s="86">
        <f>F25</f>
        <v>58197</v>
      </c>
      <c r="G28" s="86">
        <f>G25</f>
        <v>9894.2000000000007</v>
      </c>
      <c r="H28" s="86">
        <f t="shared" si="6"/>
        <v>48302.8</v>
      </c>
      <c r="I28" s="91">
        <f t="shared" si="7"/>
        <v>0.17001219994157776</v>
      </c>
      <c r="J28" s="69"/>
      <c r="K28" s="9"/>
      <c r="L28" s="1"/>
      <c r="M28" s="1"/>
      <c r="N28" s="1"/>
    </row>
    <row r="29" spans="1:14" ht="21.75" customHeight="1" x14ac:dyDescent="0.2">
      <c r="A29" s="266"/>
      <c r="B29" s="266"/>
      <c r="C29" s="266"/>
      <c r="D29" s="66" t="s">
        <v>41</v>
      </c>
      <c r="E29" s="89">
        <f>E26</f>
        <v>0</v>
      </c>
      <c r="F29" s="89">
        <f t="shared" ref="F29:G29" si="10">F26</f>
        <v>0</v>
      </c>
      <c r="G29" s="89">
        <f t="shared" si="10"/>
        <v>0</v>
      </c>
      <c r="H29" s="86">
        <f t="shared" si="6"/>
        <v>0</v>
      </c>
      <c r="I29" s="91">
        <v>0</v>
      </c>
      <c r="J29" s="69"/>
      <c r="K29" s="9"/>
      <c r="L29" s="1"/>
      <c r="M29" s="1"/>
      <c r="N29" s="1"/>
    </row>
    <row r="30" spans="1:14" ht="21.75" customHeight="1" x14ac:dyDescent="0.2">
      <c r="A30" s="266"/>
      <c r="B30" s="266"/>
      <c r="C30" s="266"/>
      <c r="D30" s="73" t="s">
        <v>23</v>
      </c>
      <c r="E30" s="85">
        <f t="shared" ref="E30:G30" si="11">SUM(E28:E29)</f>
        <v>58197</v>
      </c>
      <c r="F30" s="85">
        <f t="shared" si="11"/>
        <v>58197</v>
      </c>
      <c r="G30" s="85">
        <f t="shared" si="11"/>
        <v>9894.2000000000007</v>
      </c>
      <c r="H30" s="87">
        <f t="shared" si="6"/>
        <v>48302.8</v>
      </c>
      <c r="I30" s="91">
        <f t="shared" si="7"/>
        <v>0.17001219994157776</v>
      </c>
      <c r="J30" s="69"/>
      <c r="K30" s="9"/>
      <c r="L30" s="1"/>
      <c r="M30" s="1"/>
      <c r="N30" s="1"/>
    </row>
    <row r="31" spans="1:14" ht="19.5" customHeight="1" x14ac:dyDescent="0.2">
      <c r="A31" s="262" t="s">
        <v>48</v>
      </c>
      <c r="B31" s="262"/>
      <c r="C31" s="262"/>
      <c r="D31" s="262"/>
      <c r="E31" s="262"/>
      <c r="F31" s="262"/>
      <c r="G31" s="262"/>
      <c r="H31" s="262"/>
      <c r="I31" s="262"/>
      <c r="J31" s="262"/>
      <c r="K31" s="9"/>
      <c r="L31" s="1"/>
      <c r="M31" s="1"/>
      <c r="N31" s="1"/>
    </row>
    <row r="32" spans="1:14" ht="19.5" customHeight="1" x14ac:dyDescent="0.2">
      <c r="A32" s="256" t="s">
        <v>49</v>
      </c>
      <c r="B32" s="263" t="s">
        <v>50</v>
      </c>
      <c r="C32" s="223" t="s">
        <v>21</v>
      </c>
      <c r="D32" s="66" t="s">
        <v>40</v>
      </c>
      <c r="E32" s="90">
        <v>2800</v>
      </c>
      <c r="F32" s="86">
        <v>2800</v>
      </c>
      <c r="G32" s="86">
        <v>295.3</v>
      </c>
      <c r="H32" s="86">
        <f t="shared" ref="H32:H47" si="12">F32-G32</f>
        <v>2504.6999999999998</v>
      </c>
      <c r="I32" s="91">
        <f t="shared" ref="I32:I47" si="13">G32/F32*100%</f>
        <v>0.10546428571428572</v>
      </c>
      <c r="J32" s="69"/>
      <c r="K32" s="9"/>
      <c r="L32" s="1"/>
      <c r="M32" s="1"/>
      <c r="N32" s="1"/>
    </row>
    <row r="33" spans="1:14" ht="19.5" customHeight="1" x14ac:dyDescent="0.2">
      <c r="A33" s="256"/>
      <c r="B33" s="263"/>
      <c r="C33" s="223"/>
      <c r="D33" s="66" t="s">
        <v>41</v>
      </c>
      <c r="E33" s="89">
        <v>473</v>
      </c>
      <c r="F33" s="86">
        <v>473</v>
      </c>
      <c r="G33" s="86">
        <v>0</v>
      </c>
      <c r="H33" s="86">
        <f t="shared" si="12"/>
        <v>473</v>
      </c>
      <c r="I33" s="91">
        <f t="shared" si="13"/>
        <v>0</v>
      </c>
      <c r="J33" s="69"/>
      <c r="K33" s="9"/>
      <c r="L33" s="1"/>
      <c r="M33" s="1"/>
      <c r="N33" s="1"/>
    </row>
    <row r="34" spans="1:14" ht="34.5" customHeight="1" x14ac:dyDescent="0.2">
      <c r="A34" s="256"/>
      <c r="B34" s="263"/>
      <c r="C34" s="67" t="s">
        <v>42</v>
      </c>
      <c r="D34" s="66" t="s">
        <v>41</v>
      </c>
      <c r="E34" s="94">
        <v>41</v>
      </c>
      <c r="F34" s="86">
        <v>41</v>
      </c>
      <c r="G34" s="86">
        <v>0</v>
      </c>
      <c r="H34" s="86">
        <f t="shared" si="12"/>
        <v>41</v>
      </c>
      <c r="I34" s="91">
        <f t="shared" si="13"/>
        <v>0</v>
      </c>
      <c r="J34" s="69"/>
      <c r="K34" s="9"/>
      <c r="L34" s="1"/>
      <c r="M34" s="1"/>
      <c r="N34" s="1"/>
    </row>
    <row r="35" spans="1:14" ht="19.5" customHeight="1" x14ac:dyDescent="0.2">
      <c r="A35" s="256"/>
      <c r="B35" s="263"/>
      <c r="C35" s="66"/>
      <c r="D35" s="73" t="s">
        <v>23</v>
      </c>
      <c r="E35" s="95">
        <f t="shared" ref="E35:G35" si="14">SUM(E32:E34)</f>
        <v>3314</v>
      </c>
      <c r="F35" s="95">
        <f t="shared" si="14"/>
        <v>3314</v>
      </c>
      <c r="G35" s="95">
        <f t="shared" si="14"/>
        <v>295.3</v>
      </c>
      <c r="H35" s="87">
        <f t="shared" si="12"/>
        <v>3018.7</v>
      </c>
      <c r="I35" s="91">
        <f t="shared" si="13"/>
        <v>8.910681955340978E-2</v>
      </c>
      <c r="J35" s="69"/>
      <c r="K35" s="9"/>
      <c r="L35" s="1"/>
      <c r="M35" s="1"/>
      <c r="N35" s="1"/>
    </row>
    <row r="36" spans="1:14" ht="19.5" customHeight="1" x14ac:dyDescent="0.2">
      <c r="A36" s="266" t="s">
        <v>51</v>
      </c>
      <c r="B36" s="266"/>
      <c r="C36" s="266"/>
      <c r="D36" s="66" t="s">
        <v>40</v>
      </c>
      <c r="E36" s="90">
        <f>E32</f>
        <v>2800</v>
      </c>
      <c r="F36" s="90">
        <f t="shared" ref="F36:G36" si="15">F32</f>
        <v>2800</v>
      </c>
      <c r="G36" s="90">
        <f t="shared" si="15"/>
        <v>295.3</v>
      </c>
      <c r="H36" s="86">
        <f t="shared" si="12"/>
        <v>2504.6999999999998</v>
      </c>
      <c r="I36" s="91">
        <f t="shared" si="13"/>
        <v>0.10546428571428572</v>
      </c>
      <c r="J36" s="69"/>
      <c r="K36" s="9"/>
      <c r="L36" s="1"/>
      <c r="M36" s="1"/>
      <c r="N36" s="1"/>
    </row>
    <row r="37" spans="1:14" ht="19.5" customHeight="1" x14ac:dyDescent="0.2">
      <c r="A37" s="266"/>
      <c r="B37" s="266"/>
      <c r="C37" s="266"/>
      <c r="D37" s="66" t="s">
        <v>41</v>
      </c>
      <c r="E37" s="75">
        <f t="shared" ref="E37:G37" si="16">E33+E34</f>
        <v>514</v>
      </c>
      <c r="F37" s="75">
        <f t="shared" si="16"/>
        <v>514</v>
      </c>
      <c r="G37" s="75">
        <f t="shared" si="16"/>
        <v>0</v>
      </c>
      <c r="H37" s="86">
        <f t="shared" si="12"/>
        <v>514</v>
      </c>
      <c r="I37" s="91">
        <f t="shared" si="13"/>
        <v>0</v>
      </c>
      <c r="J37" s="69"/>
      <c r="K37" s="9"/>
      <c r="L37" s="1"/>
      <c r="M37" s="1"/>
      <c r="N37" s="1"/>
    </row>
    <row r="38" spans="1:14" ht="19.5" customHeight="1" x14ac:dyDescent="0.2">
      <c r="A38" s="266"/>
      <c r="B38" s="266"/>
      <c r="C38" s="266"/>
      <c r="D38" s="73" t="s">
        <v>23</v>
      </c>
      <c r="E38" s="95">
        <f t="shared" ref="E38:G38" si="17">SUM(E36:E37)</f>
        <v>3314</v>
      </c>
      <c r="F38" s="95">
        <f t="shared" si="17"/>
        <v>3314</v>
      </c>
      <c r="G38" s="95">
        <f t="shared" si="17"/>
        <v>295.3</v>
      </c>
      <c r="H38" s="87">
        <f t="shared" si="12"/>
        <v>3018.7</v>
      </c>
      <c r="I38" s="91">
        <f t="shared" si="13"/>
        <v>8.910681955340978E-2</v>
      </c>
      <c r="J38" s="69"/>
      <c r="K38" s="9"/>
      <c r="L38" s="1"/>
      <c r="M38" s="1"/>
      <c r="N38" s="1"/>
    </row>
    <row r="39" spans="1:14" ht="19.5" customHeight="1" x14ac:dyDescent="0.2">
      <c r="A39" s="267"/>
      <c r="B39" s="269" t="s">
        <v>52</v>
      </c>
      <c r="C39" s="270" t="s">
        <v>22</v>
      </c>
      <c r="D39" s="68" t="s">
        <v>40</v>
      </c>
      <c r="E39" s="96">
        <f t="shared" ref="E39:G39" si="18">E17+E25+E32</f>
        <v>85276.482000000004</v>
      </c>
      <c r="F39" s="96">
        <f t="shared" si="18"/>
        <v>85276.482000000004</v>
      </c>
      <c r="G39" s="96">
        <f t="shared" si="18"/>
        <v>10189.5</v>
      </c>
      <c r="H39" s="87">
        <f t="shared" si="12"/>
        <v>75086.982000000004</v>
      </c>
      <c r="I39" s="97">
        <f t="shared" si="13"/>
        <v>0.11948780907730222</v>
      </c>
      <c r="J39" s="69"/>
      <c r="K39" s="9"/>
      <c r="L39" s="1"/>
      <c r="M39" s="1"/>
      <c r="N39" s="1"/>
    </row>
    <row r="40" spans="1:14" ht="19.5" customHeight="1" x14ac:dyDescent="0.2">
      <c r="A40" s="267"/>
      <c r="B40" s="269"/>
      <c r="C40" s="270"/>
      <c r="D40" s="68" t="s">
        <v>41</v>
      </c>
      <c r="E40" s="96">
        <f t="shared" ref="E40:G40" si="19">E18+E19+E26+E33+E34</f>
        <v>3734</v>
      </c>
      <c r="F40" s="96">
        <f t="shared" si="19"/>
        <v>3734</v>
      </c>
      <c r="G40" s="96">
        <f t="shared" si="19"/>
        <v>0</v>
      </c>
      <c r="H40" s="87">
        <f t="shared" si="12"/>
        <v>3734</v>
      </c>
      <c r="I40" s="97">
        <f t="shared" si="13"/>
        <v>0</v>
      </c>
      <c r="J40" s="69"/>
      <c r="K40" s="9"/>
      <c r="L40" s="1"/>
      <c r="M40" s="1"/>
      <c r="N40" s="1"/>
    </row>
    <row r="41" spans="1:14" ht="19.5" customHeight="1" x14ac:dyDescent="0.2">
      <c r="A41" s="267"/>
      <c r="B41" s="269"/>
      <c r="C41" s="270"/>
      <c r="D41" s="68" t="s">
        <v>23</v>
      </c>
      <c r="E41" s="96">
        <f t="shared" ref="E41:G41" si="20">SUM(E39:E40)</f>
        <v>89010.482000000004</v>
      </c>
      <c r="F41" s="96">
        <f t="shared" si="20"/>
        <v>89010.482000000004</v>
      </c>
      <c r="G41" s="96">
        <f t="shared" si="20"/>
        <v>10189.5</v>
      </c>
      <c r="H41" s="87">
        <f t="shared" si="12"/>
        <v>78820.982000000004</v>
      </c>
      <c r="I41" s="97">
        <f t="shared" si="13"/>
        <v>0.11447528168648721</v>
      </c>
      <c r="J41" s="69"/>
      <c r="K41" s="9"/>
      <c r="L41" s="1"/>
      <c r="M41" s="1"/>
      <c r="N41" s="1"/>
    </row>
    <row r="42" spans="1:14" ht="19.5" customHeight="1" x14ac:dyDescent="0.2">
      <c r="A42" s="70"/>
      <c r="B42" s="71" t="s">
        <v>53</v>
      </c>
      <c r="C42" s="71"/>
      <c r="D42" s="71"/>
      <c r="E42" s="72"/>
      <c r="F42" s="84"/>
      <c r="G42" s="84"/>
      <c r="H42" s="86"/>
      <c r="I42" s="86"/>
      <c r="J42" s="69"/>
      <c r="K42" s="9"/>
      <c r="L42" s="1"/>
      <c r="M42" s="1"/>
      <c r="N42" s="1"/>
    </row>
    <row r="43" spans="1:14" ht="19.5" customHeight="1" x14ac:dyDescent="0.2">
      <c r="A43" s="223"/>
      <c r="B43" s="271" t="s">
        <v>54</v>
      </c>
      <c r="C43" s="271" t="s">
        <v>22</v>
      </c>
      <c r="D43" s="68" t="s">
        <v>40</v>
      </c>
      <c r="E43" s="98">
        <f t="shared" ref="E43:G44" si="21">E17+E25+E32</f>
        <v>85276.482000000004</v>
      </c>
      <c r="F43" s="98">
        <f t="shared" si="21"/>
        <v>85276.482000000004</v>
      </c>
      <c r="G43" s="98">
        <f t="shared" si="21"/>
        <v>10189.5</v>
      </c>
      <c r="H43" s="87">
        <f t="shared" si="12"/>
        <v>75086.982000000004</v>
      </c>
      <c r="I43" s="97">
        <f t="shared" si="13"/>
        <v>0.11948780907730222</v>
      </c>
      <c r="J43" s="69"/>
      <c r="K43" s="9"/>
      <c r="L43" s="1"/>
      <c r="M43" s="1"/>
      <c r="N43" s="1"/>
    </row>
    <row r="44" spans="1:14" ht="19.5" customHeight="1" x14ac:dyDescent="0.2">
      <c r="A44" s="223"/>
      <c r="B44" s="271"/>
      <c r="C44" s="271"/>
      <c r="D44" s="68" t="s">
        <v>41</v>
      </c>
      <c r="E44" s="98">
        <f t="shared" si="21"/>
        <v>3693</v>
      </c>
      <c r="F44" s="98">
        <f t="shared" si="21"/>
        <v>3693</v>
      </c>
      <c r="G44" s="98">
        <f t="shared" si="21"/>
        <v>0</v>
      </c>
      <c r="H44" s="87">
        <f t="shared" si="12"/>
        <v>3693</v>
      </c>
      <c r="I44" s="97">
        <f t="shared" si="13"/>
        <v>0</v>
      </c>
      <c r="J44" s="69"/>
      <c r="K44" s="9"/>
      <c r="L44" s="1"/>
      <c r="M44" s="1"/>
      <c r="N44" s="1"/>
    </row>
    <row r="45" spans="1:14" ht="19.5" customHeight="1" x14ac:dyDescent="0.2">
      <c r="A45" s="223"/>
      <c r="B45" s="271"/>
      <c r="C45" s="271"/>
      <c r="D45" s="68" t="s">
        <v>23</v>
      </c>
      <c r="E45" s="98">
        <f t="shared" ref="E45:G45" si="22">SUM(E43:E44)</f>
        <v>88969.482000000004</v>
      </c>
      <c r="F45" s="98">
        <f t="shared" si="22"/>
        <v>88969.482000000004</v>
      </c>
      <c r="G45" s="98">
        <f t="shared" si="22"/>
        <v>10189.5</v>
      </c>
      <c r="H45" s="87">
        <f t="shared" si="12"/>
        <v>78779.982000000004</v>
      </c>
      <c r="I45" s="97">
        <f t="shared" si="13"/>
        <v>0.11452803557966089</v>
      </c>
      <c r="J45" s="69"/>
      <c r="K45" s="9"/>
      <c r="L45" s="1"/>
      <c r="M45" s="1"/>
      <c r="N45" s="1"/>
    </row>
    <row r="46" spans="1:14" ht="19.5" customHeight="1" x14ac:dyDescent="0.2">
      <c r="A46" s="223"/>
      <c r="B46" s="271" t="s">
        <v>55</v>
      </c>
      <c r="C46" s="271" t="s">
        <v>22</v>
      </c>
      <c r="D46" s="68" t="s">
        <v>41</v>
      </c>
      <c r="E46" s="99">
        <f t="shared" ref="E46:G46" si="23">E19+E34</f>
        <v>41</v>
      </c>
      <c r="F46" s="99">
        <f t="shared" si="23"/>
        <v>41</v>
      </c>
      <c r="G46" s="99">
        <f t="shared" si="23"/>
        <v>0</v>
      </c>
      <c r="H46" s="87">
        <f t="shared" si="12"/>
        <v>41</v>
      </c>
      <c r="I46" s="97">
        <f t="shared" si="13"/>
        <v>0</v>
      </c>
      <c r="J46" s="69"/>
      <c r="K46" s="9"/>
      <c r="L46" s="1"/>
      <c r="M46" s="1"/>
      <c r="N46" s="1"/>
    </row>
    <row r="47" spans="1:14" ht="19.5" customHeight="1" x14ac:dyDescent="0.2">
      <c r="A47" s="223"/>
      <c r="B47" s="271"/>
      <c r="C47" s="271"/>
      <c r="D47" s="68" t="s">
        <v>23</v>
      </c>
      <c r="E47" s="99">
        <f t="shared" ref="E47:G47" si="24">E46</f>
        <v>41</v>
      </c>
      <c r="F47" s="99">
        <f t="shared" si="24"/>
        <v>41</v>
      </c>
      <c r="G47" s="99">
        <f t="shared" si="24"/>
        <v>0</v>
      </c>
      <c r="H47" s="87">
        <f t="shared" si="12"/>
        <v>41</v>
      </c>
      <c r="I47" s="97">
        <f t="shared" si="13"/>
        <v>0</v>
      </c>
      <c r="J47" s="69"/>
      <c r="K47" s="9"/>
      <c r="L47" s="1"/>
      <c r="M47" s="1"/>
      <c r="N47" s="1"/>
    </row>
    <row r="48" spans="1:14" ht="12" customHeight="1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9"/>
      <c r="L48" s="1"/>
      <c r="M48" s="1"/>
      <c r="N48" s="1"/>
    </row>
    <row r="49" spans="1:14" ht="12" customHeight="1" x14ac:dyDescent="0.2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9"/>
      <c r="L49" s="1"/>
      <c r="M49" s="1"/>
      <c r="N49" s="1"/>
    </row>
    <row r="50" spans="1:14" ht="12" customHeight="1" x14ac:dyDescent="0.2">
      <c r="A50" s="14"/>
      <c r="B50" s="15"/>
      <c r="C50" s="16"/>
      <c r="D50" s="17"/>
      <c r="E50" s="18"/>
      <c r="F50" s="18"/>
      <c r="G50" s="18"/>
      <c r="H50" s="18"/>
      <c r="I50" s="19"/>
      <c r="J50" s="20"/>
      <c r="K50" s="13"/>
      <c r="L50" s="1"/>
      <c r="M50" s="1"/>
      <c r="N50" s="1"/>
    </row>
    <row r="51" spans="1:14" ht="45" customHeight="1" x14ac:dyDescent="0.25">
      <c r="A51" s="249" t="s">
        <v>5</v>
      </c>
      <c r="B51" s="249"/>
      <c r="C51" s="250" t="s">
        <v>25</v>
      </c>
      <c r="D51" s="250"/>
      <c r="E51" s="21"/>
      <c r="F51" s="18"/>
      <c r="G51" s="240" t="s">
        <v>26</v>
      </c>
      <c r="H51" s="240"/>
      <c r="I51" s="22"/>
      <c r="J51" s="23" t="s">
        <v>27</v>
      </c>
      <c r="K51" s="13"/>
      <c r="L51" s="1"/>
      <c r="M51" s="1"/>
      <c r="N51" s="1"/>
    </row>
    <row r="52" spans="1:14" ht="24.75" customHeight="1" x14ac:dyDescent="0.2">
      <c r="A52" s="24"/>
      <c r="B52" s="25" t="s">
        <v>6</v>
      </c>
      <c r="C52" s="253" t="s">
        <v>28</v>
      </c>
      <c r="D52" s="253"/>
      <c r="E52" s="26" t="s">
        <v>29</v>
      </c>
      <c r="F52" s="26"/>
      <c r="G52" s="254" t="s">
        <v>30</v>
      </c>
      <c r="H52" s="254"/>
      <c r="I52" s="27" t="s">
        <v>29</v>
      </c>
      <c r="J52" s="28" t="s">
        <v>31</v>
      </c>
      <c r="K52" s="13"/>
      <c r="L52" s="1"/>
      <c r="M52" s="1"/>
      <c r="N52" s="1"/>
    </row>
    <row r="53" spans="1:14" ht="18" customHeight="1" x14ac:dyDescent="0.2">
      <c r="A53" s="29"/>
      <c r="B53" s="25"/>
      <c r="C53" s="25"/>
      <c r="D53" s="25"/>
      <c r="E53" s="26"/>
      <c r="F53" s="26"/>
      <c r="G53" s="26"/>
      <c r="H53" s="26"/>
      <c r="I53" s="30"/>
      <c r="J53" s="28"/>
      <c r="K53" s="13"/>
      <c r="L53" s="1"/>
      <c r="M53" s="1"/>
      <c r="N53" s="1"/>
    </row>
    <row r="54" spans="1:14" ht="29.25" customHeight="1" x14ac:dyDescent="0.25">
      <c r="A54" s="249" t="s">
        <v>24</v>
      </c>
      <c r="B54" s="249"/>
      <c r="C54" s="250" t="s">
        <v>32</v>
      </c>
      <c r="D54" s="250"/>
      <c r="E54" s="31"/>
      <c r="F54" s="32"/>
      <c r="G54" s="240" t="s">
        <v>33</v>
      </c>
      <c r="H54" s="240"/>
      <c r="I54" s="33"/>
      <c r="J54" s="23" t="s">
        <v>34</v>
      </c>
      <c r="K54" s="13"/>
      <c r="L54" s="1"/>
      <c r="M54" s="1"/>
      <c r="N54" s="1"/>
    </row>
    <row r="55" spans="1:14" ht="21.75" customHeight="1" x14ac:dyDescent="0.2">
      <c r="A55" s="255" t="s">
        <v>35</v>
      </c>
      <c r="B55" s="255"/>
      <c r="C55" s="253" t="s">
        <v>28</v>
      </c>
      <c r="D55" s="253"/>
      <c r="E55" s="26" t="s">
        <v>29</v>
      </c>
      <c r="F55" s="26"/>
      <c r="G55" s="254" t="s">
        <v>30</v>
      </c>
      <c r="H55" s="254"/>
      <c r="I55" s="27" t="s">
        <v>29</v>
      </c>
      <c r="J55" s="28" t="s">
        <v>31</v>
      </c>
      <c r="K55" s="13"/>
      <c r="L55" s="1"/>
      <c r="M55" s="1"/>
      <c r="N55" s="1"/>
    </row>
    <row r="56" spans="1:14" ht="11.25" customHeight="1" x14ac:dyDescent="0.2">
      <c r="A56" s="14"/>
      <c r="B56" s="15"/>
      <c r="C56" s="16"/>
      <c r="D56" s="34"/>
      <c r="E56" s="18"/>
      <c r="F56" s="18"/>
      <c r="G56" s="18"/>
      <c r="H56" s="18"/>
      <c r="I56" s="19"/>
      <c r="J56" s="20"/>
      <c r="K56" s="13"/>
      <c r="L56" s="1"/>
      <c r="M56" s="1"/>
      <c r="N56" s="1"/>
    </row>
    <row r="57" spans="1:14" ht="18" customHeight="1" x14ac:dyDescent="0.2">
      <c r="A57" s="251"/>
      <c r="B57" s="35" t="s">
        <v>36</v>
      </c>
      <c r="C57" s="252" t="s">
        <v>56</v>
      </c>
      <c r="D57" s="252"/>
      <c r="E57" s="18"/>
      <c r="F57" s="18"/>
      <c r="G57" s="18"/>
      <c r="H57" s="18"/>
      <c r="I57" s="19"/>
      <c r="J57" s="20"/>
      <c r="K57" s="13"/>
      <c r="L57" s="1"/>
      <c r="M57" s="1"/>
      <c r="N57" s="1"/>
    </row>
    <row r="58" spans="1:14" ht="23.25" customHeight="1" x14ac:dyDescent="0.2">
      <c r="A58" s="251"/>
      <c r="B58" s="15"/>
      <c r="C58" s="16"/>
      <c r="D58" s="34"/>
      <c r="E58" s="18"/>
      <c r="F58" s="18"/>
      <c r="G58" s="18"/>
      <c r="H58" s="18"/>
      <c r="I58" s="19"/>
      <c r="J58" s="20"/>
      <c r="K58" s="13"/>
      <c r="L58" s="1"/>
      <c r="M58" s="1"/>
      <c r="N58" s="1"/>
    </row>
    <row r="59" spans="1:14" ht="24.75" customHeight="1" x14ac:dyDescent="0.2">
      <c r="A59" s="14"/>
      <c r="B59" s="15"/>
      <c r="C59" s="16"/>
      <c r="D59" s="17"/>
      <c r="E59" s="18"/>
      <c r="F59" s="18"/>
      <c r="G59" s="18"/>
      <c r="H59" s="18"/>
      <c r="I59" s="19"/>
      <c r="J59" s="20"/>
      <c r="K59" s="13"/>
      <c r="L59" s="1"/>
      <c r="M59" s="1"/>
      <c r="N59" s="1"/>
    </row>
    <row r="60" spans="1:14" ht="24.75" customHeight="1" x14ac:dyDescent="0.2">
      <c r="A60" s="14"/>
      <c r="B60" s="15"/>
      <c r="C60" s="16"/>
      <c r="D60" s="34"/>
      <c r="E60" s="18"/>
      <c r="F60" s="18"/>
      <c r="G60" s="18"/>
      <c r="H60" s="18"/>
      <c r="I60" s="19"/>
      <c r="J60" s="20"/>
      <c r="K60" s="13"/>
      <c r="L60" s="1"/>
      <c r="M60" s="1"/>
      <c r="N60" s="1"/>
    </row>
    <row r="61" spans="1:14" ht="24.75" customHeight="1" x14ac:dyDescent="0.2">
      <c r="A61" s="14"/>
      <c r="B61" s="15"/>
      <c r="C61" s="16"/>
      <c r="D61" s="34"/>
      <c r="E61" s="18"/>
      <c r="F61" s="18"/>
      <c r="G61" s="18"/>
      <c r="H61" s="18"/>
      <c r="I61" s="19"/>
      <c r="J61" s="20"/>
      <c r="K61" s="13"/>
      <c r="L61" s="1"/>
      <c r="M61" s="1"/>
      <c r="N61" s="1"/>
    </row>
    <row r="62" spans="1:14" ht="24.75" customHeight="1" x14ac:dyDescent="0.2">
      <c r="A62" s="14"/>
      <c r="B62" s="15"/>
      <c r="C62" s="16"/>
      <c r="D62" s="34"/>
      <c r="E62" s="18"/>
      <c r="F62" s="18"/>
      <c r="G62" s="18"/>
      <c r="H62" s="18"/>
      <c r="I62" s="19"/>
      <c r="J62" s="20"/>
      <c r="K62" s="13"/>
      <c r="L62" s="1"/>
      <c r="M62" s="1"/>
      <c r="N62" s="1"/>
    </row>
    <row r="63" spans="1:14" ht="24.75" customHeight="1" x14ac:dyDescent="0.2">
      <c r="A63" s="14"/>
      <c r="B63" s="15"/>
      <c r="C63" s="16"/>
      <c r="D63" s="17"/>
      <c r="E63" s="36"/>
      <c r="F63" s="36"/>
      <c r="G63" s="36"/>
      <c r="H63" s="36"/>
      <c r="I63" s="19"/>
      <c r="J63" s="20"/>
      <c r="K63" s="13"/>
      <c r="L63" s="1"/>
      <c r="M63" s="1"/>
      <c r="N63" s="1"/>
    </row>
    <row r="64" spans="1:14" ht="28.5" customHeight="1" x14ac:dyDescent="0.2">
      <c r="A64" s="14"/>
      <c r="B64" s="15"/>
      <c r="C64" s="16"/>
      <c r="D64" s="34"/>
      <c r="E64" s="36"/>
      <c r="F64" s="36"/>
      <c r="G64" s="36"/>
      <c r="H64" s="36"/>
      <c r="I64" s="19"/>
      <c r="J64" s="20"/>
      <c r="K64" s="13"/>
      <c r="L64" s="1"/>
      <c r="M64" s="1"/>
      <c r="N64" s="1"/>
    </row>
    <row r="65" spans="1:14" ht="24.75" customHeight="1" x14ac:dyDescent="0.2">
      <c r="A65" s="14"/>
      <c r="B65" s="15"/>
      <c r="C65" s="16"/>
      <c r="D65" s="17"/>
      <c r="E65" s="18"/>
      <c r="F65" s="18"/>
      <c r="G65" s="18"/>
      <c r="H65" s="18"/>
      <c r="I65" s="19"/>
      <c r="J65" s="20"/>
      <c r="K65" s="13"/>
      <c r="L65" s="1"/>
      <c r="M65" s="1"/>
      <c r="N65" s="1"/>
    </row>
    <row r="66" spans="1:14" ht="24.75" customHeight="1" x14ac:dyDescent="0.2">
      <c r="A66" s="14"/>
      <c r="B66" s="15"/>
      <c r="C66" s="16"/>
      <c r="D66" s="34"/>
      <c r="E66" s="18"/>
      <c r="F66" s="18"/>
      <c r="G66" s="18"/>
      <c r="H66" s="18"/>
      <c r="I66" s="19"/>
      <c r="J66" s="20"/>
      <c r="K66" s="13"/>
      <c r="L66" s="1"/>
      <c r="M66" s="1"/>
      <c r="N66" s="1"/>
    </row>
    <row r="67" spans="1:14" ht="24.75" customHeight="1" x14ac:dyDescent="0.2">
      <c r="A67" s="14"/>
      <c r="B67" s="15"/>
      <c r="C67" s="16"/>
      <c r="D67" s="34"/>
      <c r="E67" s="18"/>
      <c r="F67" s="18"/>
      <c r="G67" s="18"/>
      <c r="H67" s="18"/>
      <c r="I67" s="19"/>
      <c r="J67" s="20"/>
      <c r="K67" s="13"/>
      <c r="L67" s="1"/>
      <c r="M67" s="1"/>
      <c r="N67" s="1"/>
    </row>
    <row r="68" spans="1:14" ht="24.75" customHeight="1" x14ac:dyDescent="0.2">
      <c r="A68" s="14"/>
      <c r="B68" s="15"/>
      <c r="C68" s="16"/>
      <c r="D68" s="34"/>
      <c r="E68" s="18"/>
      <c r="F68" s="18"/>
      <c r="G68" s="18"/>
      <c r="H68" s="18"/>
      <c r="I68" s="19"/>
      <c r="J68" s="20"/>
      <c r="K68" s="13"/>
      <c r="L68" s="1"/>
      <c r="M68" s="1"/>
      <c r="N68" s="1"/>
    </row>
    <row r="69" spans="1:14" ht="24.75" customHeight="1" x14ac:dyDescent="0.2">
      <c r="A69" s="14"/>
      <c r="B69" s="15"/>
      <c r="C69" s="16"/>
      <c r="D69" s="17"/>
      <c r="E69" s="18"/>
      <c r="F69" s="18"/>
      <c r="G69" s="18"/>
      <c r="H69" s="18"/>
      <c r="I69" s="19"/>
      <c r="J69" s="20"/>
      <c r="K69" s="13"/>
      <c r="L69" s="1"/>
      <c r="M69" s="1"/>
      <c r="N69" s="1"/>
    </row>
    <row r="70" spans="1:14" ht="24.75" customHeight="1" x14ac:dyDescent="0.2">
      <c r="A70" s="14"/>
      <c r="B70" s="15"/>
      <c r="C70" s="16"/>
      <c r="D70" s="34"/>
      <c r="E70" s="18"/>
      <c r="F70" s="18"/>
      <c r="G70" s="18"/>
      <c r="H70" s="18"/>
      <c r="I70" s="19"/>
      <c r="J70" s="20"/>
      <c r="K70" s="13"/>
      <c r="L70" s="1"/>
      <c r="M70" s="1"/>
      <c r="N70" s="1"/>
    </row>
    <row r="71" spans="1:14" ht="34.5" customHeight="1" x14ac:dyDescent="0.2">
      <c r="A71" s="37"/>
      <c r="B71" s="38"/>
      <c r="C71" s="38"/>
      <c r="D71" s="39"/>
      <c r="E71" s="19"/>
      <c r="F71" s="19"/>
      <c r="G71" s="19"/>
      <c r="H71" s="19"/>
      <c r="I71" s="19"/>
      <c r="J71" s="20"/>
      <c r="K71" s="13"/>
      <c r="L71" s="1"/>
      <c r="M71" s="1"/>
      <c r="N71" s="1"/>
    </row>
    <row r="72" spans="1:14" ht="29.25" customHeight="1" x14ac:dyDescent="0.2">
      <c r="A72" s="40"/>
      <c r="B72" s="41"/>
      <c r="C72" s="41"/>
      <c r="D72" s="40"/>
      <c r="E72" s="19"/>
      <c r="F72" s="19"/>
      <c r="G72" s="19"/>
      <c r="H72" s="19"/>
      <c r="I72" s="19"/>
      <c r="J72" s="20"/>
      <c r="K72" s="13"/>
      <c r="L72" s="1"/>
      <c r="M72" s="1"/>
      <c r="N72" s="1"/>
    </row>
    <row r="73" spans="1:14" ht="16.5" customHeight="1" x14ac:dyDescent="0.2">
      <c r="A73" s="40"/>
      <c r="B73" s="42"/>
      <c r="C73" s="42"/>
      <c r="D73" s="40"/>
      <c r="E73" s="43"/>
      <c r="F73" s="43"/>
      <c r="G73" s="43"/>
      <c r="H73" s="43"/>
      <c r="I73" s="19"/>
      <c r="J73" s="20"/>
      <c r="K73" s="13"/>
      <c r="L73" s="1"/>
      <c r="M73" s="1"/>
      <c r="N73" s="1"/>
    </row>
    <row r="74" spans="1:14" ht="23.25" customHeight="1" x14ac:dyDescent="0.2">
      <c r="A74" s="40"/>
      <c r="B74" s="40"/>
      <c r="C74" s="40"/>
      <c r="D74" s="39"/>
      <c r="E74" s="44"/>
      <c r="F74" s="44"/>
      <c r="G74" s="44"/>
      <c r="H74" s="44"/>
      <c r="I74" s="19"/>
      <c r="J74" s="20"/>
      <c r="K74" s="13"/>
      <c r="L74" s="1"/>
      <c r="M74" s="1"/>
      <c r="N74" s="1"/>
    </row>
    <row r="75" spans="1:14" ht="23.25" customHeight="1" x14ac:dyDescent="0.2">
      <c r="A75" s="40"/>
      <c r="B75" s="40"/>
      <c r="C75" s="40"/>
      <c r="D75" s="34"/>
      <c r="E75" s="44"/>
      <c r="F75" s="44"/>
      <c r="G75" s="44"/>
      <c r="H75" s="44"/>
      <c r="I75" s="19"/>
      <c r="J75" s="20"/>
      <c r="K75" s="13"/>
      <c r="L75" s="1"/>
      <c r="M75" s="1"/>
      <c r="N75" s="1"/>
    </row>
    <row r="76" spans="1:14" ht="23.25" customHeight="1" x14ac:dyDescent="0.2">
      <c r="A76" s="45"/>
      <c r="B76" s="46"/>
      <c r="C76" s="46"/>
      <c r="D76" s="45"/>
      <c r="E76" s="47"/>
      <c r="F76" s="47"/>
      <c r="G76" s="47"/>
      <c r="H76" s="47"/>
      <c r="I76" s="47"/>
      <c r="J76" s="48"/>
      <c r="K76" s="13"/>
      <c r="L76" s="1"/>
      <c r="M76" s="1"/>
      <c r="N76" s="1"/>
    </row>
    <row r="77" spans="1:14" ht="23.25" customHeight="1" x14ac:dyDescent="0.2">
      <c r="A77" s="45"/>
      <c r="B77" s="46"/>
      <c r="C77" s="46"/>
      <c r="D77" s="45"/>
      <c r="E77" s="47"/>
      <c r="F77" s="47"/>
      <c r="G77" s="47"/>
      <c r="H77" s="47"/>
      <c r="I77" s="47"/>
      <c r="J77" s="48"/>
      <c r="K77" s="13"/>
      <c r="L77" s="1"/>
      <c r="M77" s="1"/>
      <c r="N77" s="1"/>
    </row>
    <row r="78" spans="1:14" ht="23.25" customHeight="1" x14ac:dyDescent="0.2">
      <c r="A78" s="45"/>
      <c r="B78" s="46"/>
      <c r="C78" s="46"/>
      <c r="D78" s="45"/>
      <c r="E78" s="47"/>
      <c r="F78" s="47"/>
      <c r="G78" s="47"/>
      <c r="H78" s="47"/>
      <c r="I78" s="47"/>
      <c r="J78" s="48"/>
      <c r="K78" s="13"/>
      <c r="L78" s="1"/>
      <c r="M78" s="1"/>
      <c r="N78" s="1"/>
    </row>
    <row r="79" spans="1:14" ht="23.25" customHeight="1" x14ac:dyDescent="0.2">
      <c r="A79" s="45"/>
      <c r="B79" s="46"/>
      <c r="C79" s="46"/>
      <c r="D79" s="45"/>
      <c r="E79" s="47"/>
      <c r="F79" s="47"/>
      <c r="G79" s="47"/>
      <c r="H79" s="47"/>
      <c r="I79" s="47"/>
      <c r="J79" s="48"/>
      <c r="K79" s="13"/>
      <c r="L79" s="1"/>
      <c r="M79" s="1"/>
      <c r="N79" s="1"/>
    </row>
    <row r="80" spans="1:14" x14ac:dyDescent="0.2">
      <c r="A80" s="49"/>
      <c r="B80" s="49"/>
      <c r="C80" s="49"/>
      <c r="D80" s="49"/>
      <c r="E80" s="50"/>
      <c r="F80" s="50"/>
      <c r="G80" s="50"/>
      <c r="H80" s="50"/>
      <c r="I80" s="50"/>
      <c r="J80" s="51"/>
      <c r="K80" s="51"/>
      <c r="L80" s="1"/>
      <c r="M80" s="1"/>
      <c r="N80" s="1"/>
    </row>
    <row r="81" spans="1:14" x14ac:dyDescent="0.2">
      <c r="A81" s="49"/>
      <c r="B81" s="49"/>
      <c r="C81" s="49"/>
      <c r="D81" s="49"/>
      <c r="E81" s="50"/>
      <c r="F81" s="50"/>
      <c r="G81" s="50"/>
      <c r="H81" s="50"/>
      <c r="I81" s="50"/>
      <c r="J81" s="51"/>
      <c r="K81" s="51"/>
      <c r="L81" s="1"/>
      <c r="M81" s="1"/>
      <c r="N81" s="1"/>
    </row>
    <row r="82" spans="1:14" ht="16.5" customHeight="1" x14ac:dyDescent="0.2">
      <c r="A82" s="52"/>
      <c r="B82" s="49"/>
      <c r="C82" s="49"/>
      <c r="D82" s="49"/>
      <c r="E82" s="50"/>
      <c r="F82" s="50"/>
      <c r="G82" s="50"/>
      <c r="H82" s="50"/>
      <c r="I82" s="50"/>
      <c r="J82" s="51"/>
      <c r="K82" s="51"/>
      <c r="L82" s="1"/>
      <c r="M82" s="1"/>
      <c r="N82" s="1"/>
    </row>
    <row r="83" spans="1:14" ht="22.5" customHeight="1" x14ac:dyDescent="0.25">
      <c r="A83" s="53"/>
      <c r="B83" s="53"/>
      <c r="C83" s="54"/>
      <c r="D83" s="55"/>
      <c r="E83" s="55"/>
      <c r="F83" s="55"/>
      <c r="G83" s="55"/>
      <c r="H83" s="55"/>
      <c r="I83" s="56"/>
      <c r="J83" s="56"/>
      <c r="K83" s="1"/>
      <c r="L83" s="1"/>
      <c r="M83" s="1"/>
      <c r="N83" s="1"/>
    </row>
    <row r="84" spans="1:14" x14ac:dyDescent="0.2">
      <c r="A84" s="57"/>
      <c r="B84" s="57"/>
      <c r="C84" s="58"/>
      <c r="D84" s="59"/>
      <c r="E84" s="59"/>
      <c r="F84" s="59"/>
      <c r="G84" s="59"/>
      <c r="H84" s="59"/>
      <c r="I84" s="59"/>
      <c r="J84" s="60"/>
      <c r="K84" s="1"/>
      <c r="L84" s="1"/>
      <c r="M84" s="1"/>
      <c r="N84" s="1"/>
    </row>
    <row r="85" spans="1:14" ht="20.25" customHeight="1" x14ac:dyDescent="0.2">
      <c r="A85" s="61"/>
      <c r="B85" s="61"/>
      <c r="C85" s="61"/>
      <c r="D85" s="56"/>
      <c r="E85" s="56"/>
      <c r="F85" s="56"/>
      <c r="G85" s="56"/>
      <c r="H85" s="56"/>
      <c r="I85" s="56"/>
      <c r="J85" s="62"/>
      <c r="K85" s="1"/>
      <c r="L85" s="1"/>
      <c r="M85" s="1"/>
      <c r="N85" s="1"/>
    </row>
    <row r="86" spans="1:14" ht="15.75" x14ac:dyDescent="0.2">
      <c r="A86" s="63"/>
      <c r="B86" s="63"/>
      <c r="C86" s="64"/>
      <c r="D86" s="56"/>
      <c r="E86" s="56"/>
      <c r="F86" s="56"/>
      <c r="G86" s="56"/>
      <c r="H86" s="56"/>
      <c r="I86" s="56"/>
      <c r="J86" s="62"/>
      <c r="K86" s="1"/>
      <c r="L86" s="1"/>
      <c r="M86" s="1"/>
      <c r="N86" s="1"/>
    </row>
    <row r="87" spans="1:14" ht="15.75" x14ac:dyDescent="0.2">
      <c r="A87" s="57"/>
      <c r="B87" s="57"/>
      <c r="C87" s="58"/>
      <c r="D87" s="59"/>
      <c r="E87" s="59"/>
      <c r="F87" s="59"/>
      <c r="G87" s="59"/>
      <c r="H87" s="59"/>
      <c r="I87" s="56"/>
      <c r="J87" s="62"/>
      <c r="K87" s="1"/>
      <c r="L87" s="1"/>
      <c r="M87" s="1"/>
      <c r="N87" s="1"/>
    </row>
    <row r="88" spans="1:14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</sheetData>
  <mergeCells count="56">
    <mergeCell ref="A7:J7"/>
    <mergeCell ref="A8:J8"/>
    <mergeCell ref="A9:J9"/>
    <mergeCell ref="A10:J10"/>
    <mergeCell ref="I1:J1"/>
    <mergeCell ref="I2:J2"/>
    <mergeCell ref="A3:J3"/>
    <mergeCell ref="A4:J4"/>
    <mergeCell ref="A5:J5"/>
    <mergeCell ref="A16:J16"/>
    <mergeCell ref="A12:A13"/>
    <mergeCell ref="B12:B13"/>
    <mergeCell ref="C12:C13"/>
    <mergeCell ref="D12:D13"/>
    <mergeCell ref="E12:E13"/>
    <mergeCell ref="F12:F13"/>
    <mergeCell ref="G12:G13"/>
    <mergeCell ref="H12:I12"/>
    <mergeCell ref="J12:J13"/>
    <mergeCell ref="A15:J15"/>
    <mergeCell ref="C17:C18"/>
    <mergeCell ref="A17:A20"/>
    <mergeCell ref="B17:B20"/>
    <mergeCell ref="A21:C23"/>
    <mergeCell ref="A25:A27"/>
    <mergeCell ref="B25:B27"/>
    <mergeCell ref="C25:C26"/>
    <mergeCell ref="A28:C30"/>
    <mergeCell ref="A32:A35"/>
    <mergeCell ref="A24:J24"/>
    <mergeCell ref="A36:C38"/>
    <mergeCell ref="B32:B35"/>
    <mergeCell ref="C32:C33"/>
    <mergeCell ref="C51:D51"/>
    <mergeCell ref="A39:A41"/>
    <mergeCell ref="B39:B41"/>
    <mergeCell ref="C39:C41"/>
    <mergeCell ref="A43:A45"/>
    <mergeCell ref="B43:B45"/>
    <mergeCell ref="C43:C45"/>
    <mergeCell ref="G51:H51"/>
    <mergeCell ref="C52:D52"/>
    <mergeCell ref="G52:H52"/>
    <mergeCell ref="A31:J31"/>
    <mergeCell ref="A57:A58"/>
    <mergeCell ref="C57:D57"/>
    <mergeCell ref="A54:B54"/>
    <mergeCell ref="C54:D54"/>
    <mergeCell ref="G54:H54"/>
    <mergeCell ref="A55:B55"/>
    <mergeCell ref="C55:D55"/>
    <mergeCell ref="G55:H55"/>
    <mergeCell ref="A46:A47"/>
    <mergeCell ref="B46:B47"/>
    <mergeCell ref="C46:C47"/>
    <mergeCell ref="A51:B51"/>
  </mergeCells>
  <printOptions horizontalCentered="1"/>
  <pageMargins left="0.39370078740157483" right="0.19685039370078741" top="0.78740157480314965" bottom="0.59055118110236227" header="0.51181102362204722" footer="0.31496062992125984"/>
  <pageSetup paperSize="9" scale="80" orientation="landscape" r:id="rId1"/>
  <headerFooter alignWithMargins="0">
    <oddHeader>&amp;C&amp;"Times New Roman,обычный"&amp;8&amp;P/&amp;N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отчет за 3 кв. 2017</vt:lpstr>
      <vt:lpstr>отчет за 2 кв. 2017 (2)</vt:lpstr>
      <vt:lpstr>отчет за 1 кв. 2017</vt:lpstr>
      <vt:lpstr>отчет за 4 кв. 2016</vt:lpstr>
      <vt:lpstr>отчет за 3 кв. 2016</vt:lpstr>
      <vt:lpstr>отчет за 2 кв. 2016</vt:lpstr>
      <vt:lpstr>отчет за 1 кв. 2016 (2)</vt:lpstr>
      <vt:lpstr>отчет за 1 кв. 2016</vt:lpstr>
      <vt:lpstr>'отчет за 1 кв. 2016'!Заголовки_для_печати</vt:lpstr>
      <vt:lpstr>'отчет за 1 кв. 2016 (2)'!Заголовки_для_печати</vt:lpstr>
      <vt:lpstr>'отчет за 1 кв. 2017'!Заголовки_для_печати</vt:lpstr>
      <vt:lpstr>'отчет за 2 кв. 2016'!Заголовки_для_печати</vt:lpstr>
      <vt:lpstr>'отчет за 2 кв. 2017 (2)'!Заголовки_для_печати</vt:lpstr>
      <vt:lpstr>'отчет за 3 кв. 2016'!Заголовки_для_печати</vt:lpstr>
      <vt:lpstr>'отчет за 3 кв. 2017'!Заголовки_для_печати</vt:lpstr>
      <vt:lpstr>'отчет за 4 кв. 2016'!Заголовки_для_печати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Смолина Елена Александровна</dc:creator>
  <cp:lastModifiedBy>Смолина Елена Александровна</cp:lastModifiedBy>
  <cp:lastPrinted>2017-10-25T05:56:10Z</cp:lastPrinted>
  <dcterms:created xsi:type="dcterms:W3CDTF">2016-04-06T14:17:20Z</dcterms:created>
  <dcterms:modified xsi:type="dcterms:W3CDTF">2017-10-25T05:59:29Z</dcterms:modified>
</cp:coreProperties>
</file>