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20" windowHeight="10790" activeTab="0"/>
  </bookViews>
  <sheets>
    <sheet name="стр.1_6 " sheetId="1" r:id="rId1"/>
  </sheets>
  <definedNames>
    <definedName name="_xlnm.Print_Titles" localSheetId="0">'стр.1_6 '!$5:$7</definedName>
    <definedName name="_xlnm.Print_Area" localSheetId="0">'стр.1_6 '!$A$1:$L$100</definedName>
  </definedNames>
  <calcPr fullCalcOnLoad="1"/>
</workbook>
</file>

<file path=xl/sharedStrings.xml><?xml version="1.0" encoding="utf-8"?>
<sst xmlns="http://schemas.openxmlformats.org/spreadsheetml/2006/main" count="281" uniqueCount="205">
  <si>
    <t>Показатели</t>
  </si>
  <si>
    <t>Единица измерения</t>
  </si>
  <si>
    <t>оценка показателя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</si>
  <si>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</si>
  <si>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</si>
  <si>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</si>
  <si>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</si>
  <si>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</si>
  <si>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</si>
  <si>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</si>
  <si>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</si>
  <si>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</si>
  <si>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</si>
  <si>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</si>
  <si>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</si>
  <si>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</si>
  <si>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</si>
  <si>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1.8</t>
  </si>
  <si>
    <t>Общий коэффициент смертности</t>
  </si>
  <si>
    <t>Коэффициент естественного прироста населения</t>
  </si>
  <si>
    <t>Миграционный прирост (убыль)</t>
  </si>
  <si>
    <t>Промышленное производство</t>
  </si>
  <si>
    <t>Индекс промышленного производства</t>
  </si>
  <si>
    <t>тыс. чел.</t>
  </si>
  <si>
    <t>число умерших на 1000 человек населения</t>
  </si>
  <si>
    <t>на 1000 человек населения</t>
  </si>
  <si>
    <t>% к предыдущему году
в сопоставимых ценах</t>
  </si>
  <si>
    <t>Обеспечение электрической энергией, газом и паром;
кондиционирование воздуха (раздел D)</t>
  </si>
  <si>
    <t>Обрабатывающие производства (раздел C)</t>
  </si>
  <si>
    <t>Водоснабжение; водоотведение, организация сбора и утилизации отходов, деятельность по ликвидации загрязнений (раздел E)</t>
  </si>
  <si>
    <t>Сельское хозяйство</t>
  </si>
  <si>
    <t>4.1</t>
  </si>
  <si>
    <t>4.2</t>
  </si>
  <si>
    <t>Индекс производства продукции сельского хозяйства</t>
  </si>
  <si>
    <t>4.3</t>
  </si>
  <si>
    <t>4.4</t>
  </si>
  <si>
    <t>Продукция животноводства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</si>
  <si>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</si>
  <si>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</si>
  <si>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</si>
  <si>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</si>
  <si>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Индекс физического объема работ, выполненных по виду деятельности "Строительство"</t>
  </si>
  <si>
    <t>Индекс-дефлятор по виду деятельности "Строительство"</t>
  </si>
  <si>
    <t>% г/г</t>
  </si>
  <si>
    <t>Ввод в действие жилых домов</t>
  </si>
  <si>
    <t>Торговля и услуги населению</t>
  </si>
  <si>
    <t>Индекс потребительских цен на товары и услуги, на конец года</t>
  </si>
  <si>
    <t>% к декабрю
предыдущего года</t>
  </si>
  <si>
    <t>7.1</t>
  </si>
  <si>
    <t>7.2</t>
  </si>
  <si>
    <t>7.3</t>
  </si>
  <si>
    <t>7.4</t>
  </si>
  <si>
    <t>7.5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</si>
  <si>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</si>
  <si>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</si>
  <si>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</si>
  <si>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</si>
  <si>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</si>
  <si>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</si>
  <si>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</si>
  <si>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Инвестиции</t>
  </si>
  <si>
    <t>Индекс-дефлятор инвестиций в основной капитал</t>
  </si>
  <si>
    <t>%</t>
  </si>
  <si>
    <t>Собственные средства</t>
  </si>
  <si>
    <t>Привлеченные средства, из них: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</si>
  <si>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</si>
  <si>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</si>
  <si>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</si>
  <si>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</si>
  <si>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</si>
  <si>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Налоговые и неналоговые доходы, всего</t>
  </si>
  <si>
    <t>налог на доходы физических лиц</t>
  </si>
  <si>
    <t>акцизы</t>
  </si>
  <si>
    <t>налог на имущество физических лиц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</si>
  <si>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</si>
  <si>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</si>
  <si>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</si>
  <si>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</si>
  <si>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</si>
  <si>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</si>
  <si>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</si>
  <si>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</si>
  <si>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</si>
  <si>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</si>
  <si>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</si>
  <si>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</si>
  <si>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</si>
  <si>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</si>
  <si>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</si>
  <si>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</si>
  <si>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Денежные доходы населения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</si>
  <si>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</si>
  <si>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</si>
  <si>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Численность рабочей силы</t>
  </si>
  <si>
    <t>Номинальная начисленная среднемесячная заработная плата работников организаций</t>
  </si>
  <si>
    <t>рублей</t>
  </si>
  <si>
    <t>Темп роста номинальной начисленной среднемесячной заработной платы работников организаций</t>
  </si>
  <si>
    <t>Реальная заработная плата работников организаций</t>
  </si>
  <si>
    <t>Уровень зарегистрированной безработицы (на конец года)</t>
  </si>
  <si>
    <t>Численность безработных, зарегистрированных в государственных учреждениях службы занятости населения (на конец года)</t>
  </si>
  <si>
    <t>Фонд заработной платы работников организаций</t>
  </si>
  <si>
    <t>млн руб.</t>
  </si>
  <si>
    <t>млн рублей</t>
  </si>
  <si>
    <t>в ценах соответствующих лет; млн руб.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</si>
  <si>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</si>
  <si>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</si>
  <si>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</si>
  <si>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базовый</t>
  </si>
  <si>
    <t>Основные показатели прогноза социально-экономического развития на среднесрочный период</t>
  </si>
  <si>
    <t>отчет</t>
  </si>
  <si>
    <t>1</t>
  </si>
  <si>
    <t>2</t>
  </si>
  <si>
    <t>5</t>
  </si>
  <si>
    <t>6</t>
  </si>
  <si>
    <t>7</t>
  </si>
  <si>
    <t>8</t>
  </si>
  <si>
    <t>9</t>
  </si>
  <si>
    <t>10</t>
  </si>
  <si>
    <t xml:space="preserve"> по видам экономической деятельности</t>
  </si>
  <si>
    <t>Численность занятых в экономике</t>
  </si>
  <si>
    <t>Бюджет муниципального образования (муниципальный район; городской округ)</t>
  </si>
  <si>
    <t>Доходы бюджета муниципального образования</t>
  </si>
  <si>
    <t>Налоговые доходы бюджета муниципального образования всего, в том числе:</t>
  </si>
  <si>
    <t>налоги на совокупный доход</t>
  </si>
  <si>
    <t>субсидии из  бюджета субъекта РФ</t>
  </si>
  <si>
    <t>субвенции из  бюджета субъекта РФ</t>
  </si>
  <si>
    <t>дотации из бюджета субъекта РФ, в том числе:</t>
  </si>
  <si>
    <t>Расходы бюджета муниципального образования всего, в том числе по направлениям:</t>
  </si>
  <si>
    <t>Дефицит(-), профицит(+)  бюджета муниципального образования, млн рублей</t>
  </si>
  <si>
    <t xml:space="preserve">Индекс производства </t>
  </si>
  <si>
    <t>2.1.</t>
  </si>
  <si>
    <t>2.2.</t>
  </si>
  <si>
    <t>2.3.</t>
  </si>
  <si>
    <t>2.3.1.</t>
  </si>
  <si>
    <t>2.4.</t>
  </si>
  <si>
    <t>2.4.1.</t>
  </si>
  <si>
    <t>2.5.</t>
  </si>
  <si>
    <t>2.5.1.</t>
  </si>
  <si>
    <t>3.</t>
  </si>
  <si>
    <t>3.1.</t>
  </si>
  <si>
    <t>3.2.</t>
  </si>
  <si>
    <t>3.5.</t>
  </si>
  <si>
    <t>3.6.</t>
  </si>
  <si>
    <t>4.</t>
  </si>
  <si>
    <t>6.1.</t>
  </si>
  <si>
    <t>6.2.</t>
  </si>
  <si>
    <t>8.3.1</t>
  </si>
  <si>
    <t>8.3.3</t>
  </si>
  <si>
    <t>8.3.4</t>
  </si>
  <si>
    <t>8.3.5</t>
  </si>
  <si>
    <t>8.4</t>
  </si>
  <si>
    <t>8.5</t>
  </si>
  <si>
    <t>8.5.1</t>
  </si>
  <si>
    <t>8.5.2</t>
  </si>
  <si>
    <t>8.5.3</t>
  </si>
  <si>
    <t>8.6</t>
  </si>
  <si>
    <t>8.6.1</t>
  </si>
  <si>
    <t>8.6.2</t>
  </si>
  <si>
    <t>8.6.3</t>
  </si>
  <si>
    <t>8.6.4</t>
  </si>
  <si>
    <t>8.6.5</t>
  </si>
  <si>
    <t>8.6.6</t>
  </si>
  <si>
    <t>8.6.7</t>
  </si>
  <si>
    <t>8.6.8</t>
  </si>
  <si>
    <t>8.6.9</t>
  </si>
  <si>
    <t>8.6.10</t>
  </si>
  <si>
    <t>8.6.11</t>
  </si>
  <si>
    <t>8.6.12</t>
  </si>
  <si>
    <t>8.6.13</t>
  </si>
  <si>
    <t>8.7</t>
  </si>
  <si>
    <t>9.1.</t>
  </si>
  <si>
    <t>9.2.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</si>
  <si>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</si>
  <si>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</si>
  <si>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</si>
  <si>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</si>
  <si>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</si>
  <si>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</si>
  <si>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</si>
  <si>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</si>
  <si>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</si>
  <si>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9.3.</t>
  </si>
  <si>
    <t>Среднедушевые денежные доходы</t>
  </si>
  <si>
    <t>Реальные денежные доходы населения</t>
  </si>
  <si>
    <t xml:space="preserve"> человек</t>
  </si>
  <si>
    <t>прочие налоговые доходы</t>
  </si>
  <si>
    <t>8.3.2</t>
  </si>
  <si>
    <t>8.3.6</t>
  </si>
  <si>
    <t>8.5.4</t>
  </si>
  <si>
    <t>муниципального образования городской округ Югорск</t>
  </si>
  <si>
    <t>Продукция сельского хозяйства (без учета населения)</t>
  </si>
  <si>
    <t>Объем отгруженных товаров собственного производства, выполненных работ и услуг собственными силами (по крупным и средним предприятиям)</t>
  </si>
  <si>
    <t>7.5.2</t>
  </si>
  <si>
    <t>7.5.3</t>
  </si>
  <si>
    <t>консерватив-
ный</t>
  </si>
  <si>
    <t xml:space="preserve">Индекс физического объема инвестиций в основной капитал </t>
  </si>
  <si>
    <t>Инвестиции в основной капитал (без субъектов малого предпринимательства)</t>
  </si>
  <si>
    <t xml:space="preserve">Инвестиции в основной капитал по источникам финансирования </t>
  </si>
  <si>
    <t>7.5.2.1</t>
  </si>
  <si>
    <t>7.5.2.2</t>
  </si>
  <si>
    <t>7.5.2.3</t>
  </si>
  <si>
    <t>дотации на поддержку мер по обеспечению сбалансированности бюджетов</t>
  </si>
  <si>
    <t>число родившихся на 1000 человек населения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</si>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</sst>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0.0000"/>
    <numFmt numFmtId="180" formatCode="0.000"/>
    <numFmt numFmtId="181" formatCode="0.000000"/>
    <numFmt numFmtId="182" formatCode="0.00000"/>
    <numFmt numFmtId="183" formatCode="0.0000000"/>
  </numFmts>
  <fonts count="52">
    <font>
      <sz val="10"/>
      <name val="Arial Cyr"/>
      <family val="0"/>
    </font>
    <font>
      <sz val="10"/>
      <name val="PT Astra Serif"/>
      <family val="1"/>
    </font>
    <font>
      <b/>
      <sz val="10"/>
      <name val="PT Astra Serif"/>
      <family val="1"/>
    </font>
    <font>
      <b/>
      <sz val="8"/>
      <name val="PT Astra Serif"/>
      <family val="1"/>
    </font>
    <font>
      <b/>
      <sz val="6"/>
      <name val="PT Astra Serif"/>
      <family val="1"/>
    </font>
    <font>
      <b/>
      <sz val="7"/>
      <name val="PT Astra Serif"/>
      <family val="1"/>
    </font>
    <font>
      <sz val="6"/>
      <name val="PT Astra Serif"/>
      <family val="1"/>
    </font>
    <font>
      <sz val="7"/>
      <name val="PT Astra Serif"/>
      <family val="1"/>
    </font>
    <font>
      <sz val="9"/>
      <name val="PT Astra Serif"/>
      <family val="1"/>
    </font>
    <font>
      <sz val="6.5"/>
      <name val="PT Astra Serif"/>
      <family val="1"/>
    </font>
    <font>
      <i/>
      <sz val="10"/>
      <name val="PT Astra Serif"/>
      <family val="1"/>
    </font>
    <font>
      <b/>
      <sz val="6.5"/>
      <name val="PT Astra Serif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180" fontId="1" fillId="0" borderId="15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16" xfId="0" applyNumberFormat="1" applyFont="1" applyFill="1" applyBorder="1" applyAlignment="1">
      <alignment horizontal="center"/>
    </xf>
    <xf numFmtId="178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77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 wrapText="1"/>
    </xf>
    <xf numFmtId="0" fontId="1" fillId="0" borderId="10" xfId="0" applyFont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justify" vertical="center" wrapText="1"/>
    </xf>
    <xf numFmtId="0" fontId="1" fillId="35" borderId="1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177" fontId="1" fillId="35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2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 shrinkToFit="1"/>
    </xf>
    <xf numFmtId="178" fontId="13" fillId="0" borderId="10" xfId="0" applyNumberFormat="1" applyFont="1" applyBorder="1" applyAlignment="1" applyProtection="1">
      <alignment horizontal="center" vertical="center" wrapText="1"/>
      <protection locked="0"/>
    </xf>
    <xf numFmtId="178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78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25" sqref="E25"/>
    </sheetView>
  </sheetViews>
  <sheetFormatPr defaultColWidth="9.125" defaultRowHeight="12.75"/>
  <cols>
    <col min="1" max="1" width="7.25390625" style="4" bestFit="1" customWidth="1"/>
    <col min="2" max="2" width="35.50390625" style="5" customWidth="1"/>
    <col min="3" max="3" width="14.00390625" style="5" customWidth="1"/>
    <col min="4" max="4" width="7.125" style="5" customWidth="1"/>
    <col min="5" max="5" width="7.50390625" style="5" customWidth="1"/>
    <col min="6" max="6" width="9.50390625" style="5" customWidth="1"/>
    <col min="7" max="7" width="10.50390625" style="5" customWidth="1"/>
    <col min="8" max="8" width="9.50390625" style="5" customWidth="1"/>
    <col min="9" max="9" width="10.25390625" style="5" customWidth="1"/>
    <col min="10" max="10" width="8.125" style="5" customWidth="1"/>
    <col min="11" max="11" width="11.00390625" style="5" customWidth="1"/>
    <col min="12" max="12" width="8.125" style="5" customWidth="1"/>
    <col min="13" max="16384" width="9.125" style="5" customWidth="1"/>
  </cols>
  <sheetData>
    <row r="1" spans="1:12" s="2" customFormat="1" ht="13.5" customHeight="1">
      <c r="A1" s="67" t="s">
        <v>108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3" customFormat="1" ht="12" customHeight="1">
      <c r="A2" s="68" t="s">
        <v>189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s="6" customFormat="1" ht="8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0" customFormat="1" ht="27" customHeight="1">
      <c r="A4" s="7"/>
      <c r="B4" s="8"/>
      <c r="C4" s="69" t="s">
        <v>1</v>
      </c>
      <c r="D4" s="9" t="s">
        <v>109</v>
      </c>
      <c r="E4" s="9" t="s">
        <v>109</v>
      </c>
      <c r="F4" s="9" t="s">
        <v>2</v>
      </c>
      <c r="G4" s="71" t="s">
        <v>5</v>
      </c>
      <c r="H4" s="71"/>
      <c r="I4" s="71"/>
      <c r="J4" s="71"/>
      <c r="K4" s="71"/>
      <c r="L4" s="71"/>
    </row>
    <row r="5" spans="1:12" s="13" customFormat="1" ht="14.25" customHeight="1">
      <c r="A5" s="11"/>
      <c r="B5" s="12" t="s">
        <v>0</v>
      </c>
      <c r="C5" s="70"/>
      <c r="D5" s="69">
        <v>2021</v>
      </c>
      <c r="E5" s="69">
        <v>2022</v>
      </c>
      <c r="F5" s="69">
        <v>2023</v>
      </c>
      <c r="G5" s="71">
        <v>2024</v>
      </c>
      <c r="H5" s="71"/>
      <c r="I5" s="71">
        <v>2025</v>
      </c>
      <c r="J5" s="71"/>
      <c r="K5" s="71">
        <v>2026</v>
      </c>
      <c r="L5" s="71"/>
    </row>
    <row r="6" spans="1:12" s="13" customFormat="1" ht="21" customHeight="1">
      <c r="A6" s="11"/>
      <c r="B6" s="12"/>
      <c r="C6" s="70"/>
      <c r="D6" s="70"/>
      <c r="E6" s="70"/>
      <c r="F6" s="70"/>
      <c r="G6" s="14" t="s">
        <v>194</v>
      </c>
      <c r="H6" s="14" t="s">
        <v>107</v>
      </c>
      <c r="I6" s="14" t="s">
        <v>194</v>
      </c>
      <c r="J6" s="14" t="s">
        <v>107</v>
      </c>
      <c r="K6" s="14" t="s">
        <v>194</v>
      </c>
      <c r="L6" s="14" t="s">
        <v>107</v>
      </c>
    </row>
    <row r="7" spans="1:12" s="13" customFormat="1" ht="12" customHeight="1">
      <c r="A7" s="15"/>
      <c r="B7" s="16"/>
      <c r="C7" s="16"/>
      <c r="D7" s="72"/>
      <c r="E7" s="72"/>
      <c r="F7" s="72"/>
      <c r="G7" s="14" t="s">
        <v>3</v>
      </c>
      <c r="H7" s="14" t="s">
        <v>4</v>
      </c>
      <c r="I7" s="14" t="s">
        <v>3</v>
      </c>
      <c r="J7" s="14" t="s">
        <v>4</v>
      </c>
      <c r="K7" s="14" t="s">
        <v>3</v>
      </c>
      <c r="L7" s="14" t="s">
        <v>4</v>
      </c>
    </row>
    <row r="8" spans="1:12" s="13" customFormat="1" ht="12" customHeight="1">
      <c r="A8" s="17" t="s">
        <v>110</v>
      </c>
      <c r="B8" s="18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13" customFormat="1" ht="25.5">
      <c r="A9" s="20" t="s">
        <v>7</v>
      </c>
      <c r="B9" s="21" t="s">
        <v>8</v>
      </c>
      <c r="C9" s="14" t="s">
        <v>23</v>
      </c>
      <c r="D9" s="22">
        <v>38.4</v>
      </c>
      <c r="E9" s="23">
        <v>38.5</v>
      </c>
      <c r="F9" s="24">
        <v>38.8</v>
      </c>
      <c r="G9" s="24">
        <v>39</v>
      </c>
      <c r="H9" s="23">
        <v>39.1</v>
      </c>
      <c r="I9" s="23">
        <v>39.3</v>
      </c>
      <c r="J9" s="23">
        <v>39.5</v>
      </c>
      <c r="K9" s="24">
        <v>39.6</v>
      </c>
      <c r="L9" s="23">
        <v>39.8</v>
      </c>
    </row>
    <row r="10" spans="1:12" s="13" customFormat="1" ht="12.75">
      <c r="A10" s="20" t="s">
        <v>9</v>
      </c>
      <c r="B10" s="21" t="s">
        <v>10</v>
      </c>
      <c r="C10" s="14" t="s">
        <v>23</v>
      </c>
      <c r="D10" s="25">
        <v>38.5</v>
      </c>
      <c r="E10" s="26">
        <v>38.3</v>
      </c>
      <c r="F10" s="27">
        <v>38.6</v>
      </c>
      <c r="G10" s="27">
        <v>38.8</v>
      </c>
      <c r="H10" s="27">
        <v>38.9</v>
      </c>
      <c r="I10" s="27">
        <v>39.2</v>
      </c>
      <c r="J10" s="27">
        <v>39.3</v>
      </c>
      <c r="K10" s="27">
        <v>39.5</v>
      </c>
      <c r="L10" s="27">
        <v>39.7</v>
      </c>
    </row>
    <row r="11" spans="1:12" s="13" customFormat="1" ht="27" customHeight="1">
      <c r="A11" s="20" t="s">
        <v>11</v>
      </c>
      <c r="B11" s="21" t="s">
        <v>203</v>
      </c>
      <c r="C11" s="14" t="s">
        <v>23</v>
      </c>
      <c r="D11" s="28">
        <v>24.6</v>
      </c>
      <c r="E11" s="27">
        <v>24.7</v>
      </c>
      <c r="F11" s="27">
        <v>24.8</v>
      </c>
      <c r="G11" s="26">
        <v>24.9</v>
      </c>
      <c r="H11" s="26">
        <v>25</v>
      </c>
      <c r="I11" s="27">
        <v>25.1</v>
      </c>
      <c r="J11" s="27">
        <v>25.2</v>
      </c>
      <c r="K11" s="27">
        <v>25.3</v>
      </c>
      <c r="L11" s="27">
        <v>25.4</v>
      </c>
    </row>
    <row r="12" spans="1:12" s="29" customFormat="1" ht="39">
      <c r="A12" s="20" t="s">
        <v>12</v>
      </c>
      <c r="B12" s="21" t="s">
        <v>204</v>
      </c>
      <c r="C12" s="14" t="s">
        <v>23</v>
      </c>
      <c r="D12" s="28">
        <v>5.2</v>
      </c>
      <c r="E12" s="27">
        <v>5.5</v>
      </c>
      <c r="F12" s="27">
        <v>5.6</v>
      </c>
      <c r="G12" s="27">
        <v>5.7</v>
      </c>
      <c r="H12" s="27">
        <v>5.8</v>
      </c>
      <c r="I12" s="27">
        <v>5.9</v>
      </c>
      <c r="J12" s="26">
        <v>6</v>
      </c>
      <c r="K12" s="27">
        <v>6.1</v>
      </c>
      <c r="L12" s="27">
        <v>6.2</v>
      </c>
    </row>
    <row r="13" spans="1:12" s="13" customFormat="1" ht="45.75">
      <c r="A13" s="20" t="s">
        <v>13</v>
      </c>
      <c r="B13" s="21" t="s">
        <v>15</v>
      </c>
      <c r="C13" s="14" t="s">
        <v>202</v>
      </c>
      <c r="D13" s="28">
        <v>9.4</v>
      </c>
      <c r="E13" s="27">
        <v>8.1</v>
      </c>
      <c r="F13" s="26">
        <v>8.5</v>
      </c>
      <c r="G13" s="27">
        <v>8.5</v>
      </c>
      <c r="H13" s="27">
        <v>8.6</v>
      </c>
      <c r="I13" s="27">
        <v>8.8</v>
      </c>
      <c r="J13" s="27">
        <v>9.1</v>
      </c>
      <c r="K13" s="26">
        <v>8.9</v>
      </c>
      <c r="L13" s="26">
        <v>9</v>
      </c>
    </row>
    <row r="14" spans="1:12" s="13" customFormat="1" ht="33.75" customHeight="1">
      <c r="A14" s="20" t="s">
        <v>14</v>
      </c>
      <c r="B14" s="21" t="s">
        <v>18</v>
      </c>
      <c r="C14" s="14" t="s">
        <v>24</v>
      </c>
      <c r="D14" s="28">
        <v>9.2</v>
      </c>
      <c r="E14" s="27">
        <v>8.6</v>
      </c>
      <c r="F14" s="26">
        <v>7.2</v>
      </c>
      <c r="G14" s="27">
        <v>7.2</v>
      </c>
      <c r="H14" s="27">
        <v>7.1</v>
      </c>
      <c r="I14" s="27">
        <v>7.2</v>
      </c>
      <c r="J14" s="26">
        <v>7</v>
      </c>
      <c r="K14" s="27">
        <v>7.1</v>
      </c>
      <c r="L14" s="26">
        <v>6.9</v>
      </c>
    </row>
    <row r="15" spans="1:12" s="13" customFormat="1" ht="25.5">
      <c r="A15" s="20" t="s">
        <v>16</v>
      </c>
      <c r="B15" s="21" t="s">
        <v>19</v>
      </c>
      <c r="C15" s="14" t="s">
        <v>25</v>
      </c>
      <c r="D15" s="28">
        <v>0.2</v>
      </c>
      <c r="E15" s="27">
        <v>0</v>
      </c>
      <c r="F15" s="26">
        <v>1.3</v>
      </c>
      <c r="G15" s="27">
        <v>1.3</v>
      </c>
      <c r="H15" s="26">
        <v>1.5</v>
      </c>
      <c r="I15" s="26">
        <v>1.5</v>
      </c>
      <c r="J15" s="26">
        <v>2.1</v>
      </c>
      <c r="K15" s="27">
        <v>1.9</v>
      </c>
      <c r="L15" s="27">
        <v>2.1</v>
      </c>
    </row>
    <row r="16" spans="1:12" s="13" customFormat="1" ht="12.75">
      <c r="A16" s="20" t="s">
        <v>17</v>
      </c>
      <c r="B16" s="21" t="s">
        <v>20</v>
      </c>
      <c r="C16" s="14" t="s">
        <v>23</v>
      </c>
      <c r="D16" s="27">
        <v>0.312</v>
      </c>
      <c r="E16" s="27">
        <v>0.318</v>
      </c>
      <c r="F16" s="27">
        <v>0.286</v>
      </c>
      <c r="G16" s="30">
        <v>0.27</v>
      </c>
      <c r="H16" s="30">
        <v>0.28</v>
      </c>
      <c r="I16" s="30">
        <v>0.27</v>
      </c>
      <c r="J16" s="27">
        <v>0.286</v>
      </c>
      <c r="K16" s="30">
        <v>0.24</v>
      </c>
      <c r="L16" s="27">
        <v>0.255</v>
      </c>
    </row>
    <row r="17" spans="1:12" s="13" customFormat="1" ht="12.75">
      <c r="A17" s="17" t="s">
        <v>111</v>
      </c>
      <c r="B17" s="18" t="s">
        <v>21</v>
      </c>
      <c r="C17" s="31"/>
      <c r="D17" s="19"/>
      <c r="E17" s="19"/>
      <c r="F17" s="19"/>
      <c r="G17" s="19"/>
      <c r="H17" s="19"/>
      <c r="I17" s="19"/>
      <c r="J17" s="19"/>
      <c r="K17" s="19"/>
      <c r="L17" s="19"/>
    </row>
    <row r="18" spans="1:12" s="13" customFormat="1" ht="51.75">
      <c r="A18" s="20" t="s">
        <v>130</v>
      </c>
      <c r="B18" s="21" t="s">
        <v>191</v>
      </c>
      <c r="C18" s="14" t="s">
        <v>101</v>
      </c>
      <c r="D18" s="32">
        <f>D21+D23+D25</f>
        <v>1608.7</v>
      </c>
      <c r="E18" s="32">
        <f aca="true" t="shared" si="0" ref="E18:L18">E21+E23+E25</f>
        <v>3017.2</v>
      </c>
      <c r="F18" s="32">
        <f t="shared" si="0"/>
        <v>3262.8750192</v>
      </c>
      <c r="G18" s="32">
        <f t="shared" si="0"/>
        <v>3451.6923405917305</v>
      </c>
      <c r="H18" s="32">
        <f t="shared" si="0"/>
        <v>3459.3433700793435</v>
      </c>
      <c r="I18" s="32">
        <f t="shared" si="0"/>
        <v>3635.907171026661</v>
      </c>
      <c r="J18" s="32">
        <f t="shared" si="0"/>
        <v>3658.4162692251293</v>
      </c>
      <c r="K18" s="32">
        <f t="shared" si="0"/>
        <v>3789.455649585029</v>
      </c>
      <c r="L18" s="32">
        <f t="shared" si="0"/>
        <v>3828.316933257382</v>
      </c>
    </row>
    <row r="19" spans="1:12" s="13" customFormat="1" ht="45" customHeight="1">
      <c r="A19" s="20" t="s">
        <v>131</v>
      </c>
      <c r="B19" s="21" t="s">
        <v>22</v>
      </c>
      <c r="C19" s="14" t="s">
        <v>26</v>
      </c>
      <c r="D19" s="9">
        <v>122.6</v>
      </c>
      <c r="E19" s="32">
        <v>171.199218706874</v>
      </c>
      <c r="F19" s="32">
        <v>100.79296822630933</v>
      </c>
      <c r="G19" s="32">
        <v>100.10261142864927</v>
      </c>
      <c r="H19" s="32">
        <v>100.49693081933506</v>
      </c>
      <c r="I19" s="32">
        <v>100.1945484089158</v>
      </c>
      <c r="J19" s="32">
        <v>100.59173720344849</v>
      </c>
      <c r="K19" s="32">
        <v>100.28932533029702</v>
      </c>
      <c r="L19" s="32">
        <v>100.69438288779435</v>
      </c>
    </row>
    <row r="20" spans="1:12" s="13" customFormat="1" ht="12.75" customHeight="1">
      <c r="A20" s="20"/>
      <c r="B20" s="33" t="s">
        <v>118</v>
      </c>
      <c r="C20" s="14"/>
      <c r="D20" s="9"/>
      <c r="E20" s="9"/>
      <c r="F20" s="9"/>
      <c r="G20" s="9"/>
      <c r="H20" s="9"/>
      <c r="I20" s="9"/>
      <c r="J20" s="9"/>
      <c r="K20" s="9"/>
      <c r="L20" s="9"/>
    </row>
    <row r="21" spans="1:12" s="13" customFormat="1" ht="22.5" customHeight="1">
      <c r="A21" s="20" t="s">
        <v>132</v>
      </c>
      <c r="B21" s="33" t="s">
        <v>28</v>
      </c>
      <c r="C21" s="14" t="s">
        <v>101</v>
      </c>
      <c r="D21" s="32">
        <v>1056</v>
      </c>
      <c r="E21" s="32">
        <v>2447.7999999999997</v>
      </c>
      <c r="F21" s="32">
        <v>2673.4982492</v>
      </c>
      <c r="G21" s="32">
        <v>2835.2543033066604</v>
      </c>
      <c r="H21" s="32">
        <v>2841.3920069750034</v>
      </c>
      <c r="I21" s="32">
        <v>2992.0426311366336</v>
      </c>
      <c r="J21" s="32">
        <v>3010.5800683887173</v>
      </c>
      <c r="K21" s="32">
        <v>3116.918064171351</v>
      </c>
      <c r="L21" s="32">
        <v>3149.1259044029</v>
      </c>
    </row>
    <row r="22" spans="1:12" s="13" customFormat="1" ht="45.75" customHeight="1">
      <c r="A22" s="20" t="s">
        <v>133</v>
      </c>
      <c r="B22" s="21" t="s">
        <v>129</v>
      </c>
      <c r="C22" s="14" t="s">
        <v>26</v>
      </c>
      <c r="D22" s="9">
        <v>132.3</v>
      </c>
      <c r="E22" s="32">
        <v>209.64268764748178</v>
      </c>
      <c r="F22" s="32">
        <v>101.6031084503116</v>
      </c>
      <c r="G22" s="32">
        <v>100.1032228092939</v>
      </c>
      <c r="H22" s="32">
        <v>100.50966842788168</v>
      </c>
      <c r="I22" s="32">
        <v>100.2</v>
      </c>
      <c r="J22" s="32">
        <v>100.60323211867977</v>
      </c>
      <c r="K22" s="32">
        <v>100.2935481499559</v>
      </c>
      <c r="L22" s="32">
        <v>100.70647045515733</v>
      </c>
    </row>
    <row r="23" spans="1:12" s="13" customFormat="1" ht="37.5" customHeight="1">
      <c r="A23" s="20" t="s">
        <v>134</v>
      </c>
      <c r="B23" s="33" t="s">
        <v>27</v>
      </c>
      <c r="C23" s="14" t="s">
        <v>101</v>
      </c>
      <c r="D23" s="32">
        <v>413.3</v>
      </c>
      <c r="E23" s="9">
        <v>412.4</v>
      </c>
      <c r="F23" s="32">
        <v>418.42104</v>
      </c>
      <c r="G23" s="32">
        <v>437.26839732575996</v>
      </c>
      <c r="H23" s="32">
        <v>438.5952104436</v>
      </c>
      <c r="I23" s="32">
        <v>456.9830802875892</v>
      </c>
      <c r="J23" s="32">
        <v>460.1995333196308</v>
      </c>
      <c r="K23" s="32">
        <v>477.6048987686469</v>
      </c>
      <c r="L23" s="32">
        <v>482.88460911508867</v>
      </c>
    </row>
    <row r="24" spans="1:12" s="13" customFormat="1" ht="22.5" customHeight="1">
      <c r="A24" s="20" t="s">
        <v>135</v>
      </c>
      <c r="B24" s="21" t="s">
        <v>129</v>
      </c>
      <c r="C24" s="14" t="s">
        <v>26</v>
      </c>
      <c r="D24" s="9">
        <v>115.5</v>
      </c>
      <c r="E24" s="32">
        <v>95.5768587196038</v>
      </c>
      <c r="F24" s="32">
        <v>95</v>
      </c>
      <c r="G24" s="9">
        <v>100.1</v>
      </c>
      <c r="H24" s="9">
        <v>100.5</v>
      </c>
      <c r="I24" s="32">
        <v>100.2</v>
      </c>
      <c r="J24" s="9">
        <v>100.6</v>
      </c>
      <c r="K24" s="32">
        <v>100.3</v>
      </c>
      <c r="L24" s="9">
        <v>100.7</v>
      </c>
    </row>
    <row r="25" spans="1:12" s="13" customFormat="1" ht="50.25" customHeight="1">
      <c r="A25" s="20" t="s">
        <v>136</v>
      </c>
      <c r="B25" s="33" t="s">
        <v>29</v>
      </c>
      <c r="C25" s="14" t="s">
        <v>101</v>
      </c>
      <c r="D25" s="9">
        <v>139.4</v>
      </c>
      <c r="E25" s="32">
        <v>157</v>
      </c>
      <c r="F25" s="32">
        <v>170.95573000000002</v>
      </c>
      <c r="G25" s="32">
        <v>179.16963995931002</v>
      </c>
      <c r="H25" s="32">
        <v>179.35615266073998</v>
      </c>
      <c r="I25" s="32">
        <v>186.88145960243867</v>
      </c>
      <c r="J25" s="32">
        <v>187.63666751678105</v>
      </c>
      <c r="K25" s="32">
        <v>194.93268664503094</v>
      </c>
      <c r="L25" s="32">
        <v>196.30641973939393</v>
      </c>
    </row>
    <row r="26" spans="1:12" s="13" customFormat="1" ht="49.5" customHeight="1">
      <c r="A26" s="20" t="s">
        <v>137</v>
      </c>
      <c r="B26" s="21" t="s">
        <v>129</v>
      </c>
      <c r="C26" s="14" t="s">
        <v>26</v>
      </c>
      <c r="D26" s="9">
        <v>90.1</v>
      </c>
      <c r="E26" s="32">
        <v>104.18643665132848</v>
      </c>
      <c r="F26" s="9">
        <v>104.2</v>
      </c>
      <c r="G26" s="9">
        <v>100.1</v>
      </c>
      <c r="H26" s="9">
        <v>100.3</v>
      </c>
      <c r="I26" s="9">
        <v>100.1</v>
      </c>
      <c r="J26" s="9">
        <v>100.4</v>
      </c>
      <c r="K26" s="9">
        <v>100.2</v>
      </c>
      <c r="L26" s="9">
        <v>100.5</v>
      </c>
    </row>
    <row r="27" spans="1:12" s="13" customFormat="1" ht="12" customHeight="1">
      <c r="A27" s="17" t="s">
        <v>138</v>
      </c>
      <c r="B27" s="18" t="s">
        <v>30</v>
      </c>
      <c r="C27" s="31"/>
      <c r="D27" s="19"/>
      <c r="E27" s="19"/>
      <c r="F27" s="19"/>
      <c r="G27" s="19"/>
      <c r="H27" s="19"/>
      <c r="I27" s="19"/>
      <c r="J27" s="19"/>
      <c r="K27" s="19"/>
      <c r="L27" s="19"/>
    </row>
    <row r="28" spans="1:12" s="13" customFormat="1" ht="25.5">
      <c r="A28" s="20" t="s">
        <v>139</v>
      </c>
      <c r="B28" s="21" t="s">
        <v>190</v>
      </c>
      <c r="C28" s="14" t="s">
        <v>101</v>
      </c>
      <c r="D28" s="9">
        <v>338.2</v>
      </c>
      <c r="E28" s="9">
        <v>27.2</v>
      </c>
      <c r="F28" s="32">
        <v>27.8</v>
      </c>
      <c r="G28" s="32">
        <v>29.229197999999997</v>
      </c>
      <c r="H28" s="32">
        <v>29.429524800000003</v>
      </c>
      <c r="I28" s="32">
        <v>30.731871069179995</v>
      </c>
      <c r="J28" s="32">
        <v>31.095677346552</v>
      </c>
      <c r="K28" s="32">
        <v>32.34378843862955</v>
      </c>
      <c r="L28" s="32">
        <v>32.920900319762566</v>
      </c>
    </row>
    <row r="29" spans="1:12" s="13" customFormat="1" ht="47.25" customHeight="1">
      <c r="A29" s="20" t="s">
        <v>140</v>
      </c>
      <c r="B29" s="21" t="s">
        <v>33</v>
      </c>
      <c r="C29" s="14" t="s">
        <v>26</v>
      </c>
      <c r="D29" s="9">
        <v>78.2</v>
      </c>
      <c r="E29" s="9">
        <v>6.5</v>
      </c>
      <c r="F29" s="32">
        <v>101</v>
      </c>
      <c r="G29" s="32">
        <v>101</v>
      </c>
      <c r="H29" s="32">
        <v>101.4</v>
      </c>
      <c r="I29" s="32">
        <v>101</v>
      </c>
      <c r="J29" s="9">
        <v>101.5</v>
      </c>
      <c r="K29" s="9">
        <v>101.1</v>
      </c>
      <c r="L29" s="9">
        <v>101.7</v>
      </c>
    </row>
    <row r="30" spans="1:12" s="13" customFormat="1" ht="48.75" customHeight="1">
      <c r="A30" s="20" t="s">
        <v>141</v>
      </c>
      <c r="B30" s="21" t="s">
        <v>36</v>
      </c>
      <c r="C30" s="14" t="s">
        <v>101</v>
      </c>
      <c r="D30" s="1">
        <v>338.2</v>
      </c>
      <c r="E30" s="1">
        <v>27.2</v>
      </c>
      <c r="F30" s="34">
        <v>27.8</v>
      </c>
      <c r="G30" s="32">
        <v>29.229197999999997</v>
      </c>
      <c r="H30" s="32">
        <v>29.429524800000003</v>
      </c>
      <c r="I30" s="32">
        <v>30.731871069179995</v>
      </c>
      <c r="J30" s="32">
        <v>31.095677346552</v>
      </c>
      <c r="K30" s="32">
        <v>32.34378843862955</v>
      </c>
      <c r="L30" s="32">
        <v>32.920900319762566</v>
      </c>
    </row>
    <row r="31" spans="1:12" s="13" customFormat="1" ht="48.75" customHeight="1">
      <c r="A31" s="20" t="s">
        <v>142</v>
      </c>
      <c r="B31" s="21" t="s">
        <v>37</v>
      </c>
      <c r="C31" s="14" t="s">
        <v>26</v>
      </c>
      <c r="D31" s="34">
        <v>78.2</v>
      </c>
      <c r="E31" s="34">
        <v>6.5</v>
      </c>
      <c r="F31" s="34">
        <v>101</v>
      </c>
      <c r="G31" s="34">
        <v>101</v>
      </c>
      <c r="H31" s="34">
        <v>101.4</v>
      </c>
      <c r="I31" s="34">
        <v>101</v>
      </c>
      <c r="J31" s="34">
        <v>101.5</v>
      </c>
      <c r="K31" s="34">
        <v>101.1</v>
      </c>
      <c r="L31" s="34">
        <v>101.7</v>
      </c>
    </row>
    <row r="32" spans="1:12" s="13" customFormat="1" ht="12.75">
      <c r="A32" s="17" t="s">
        <v>143</v>
      </c>
      <c r="B32" s="18" t="s">
        <v>38</v>
      </c>
      <c r="C32" s="31"/>
      <c r="D32" s="19"/>
      <c r="E32" s="19"/>
      <c r="F32" s="19"/>
      <c r="G32" s="19"/>
      <c r="H32" s="19"/>
      <c r="I32" s="19"/>
      <c r="J32" s="19"/>
      <c r="K32" s="19"/>
      <c r="L32" s="19"/>
    </row>
    <row r="33" spans="1:12" s="13" customFormat="1" ht="40.5" customHeight="1">
      <c r="A33" s="20" t="s">
        <v>31</v>
      </c>
      <c r="B33" s="21" t="s">
        <v>40</v>
      </c>
      <c r="C33" s="14" t="s">
        <v>103</v>
      </c>
      <c r="D33" s="59">
        <v>135.1</v>
      </c>
      <c r="E33" s="60">
        <v>527.7</v>
      </c>
      <c r="F33" s="61">
        <f>SUM(E33*F34*F35/10000)</f>
        <v>419.94840930000004</v>
      </c>
      <c r="G33" s="61">
        <f>SUM(F33*G34*G35/10000)</f>
        <v>333.8652846196395</v>
      </c>
      <c r="H33" s="61">
        <f>SUM(F33*H34*H35/10000)</f>
        <v>351.74878762968</v>
      </c>
      <c r="I33" s="61">
        <f>SUM(G33*I34*I35/10000)</f>
        <v>124.66329408526565</v>
      </c>
      <c r="J33" s="61">
        <f>SUM(H33*J34*J35/10000)</f>
        <v>146.7495941991025</v>
      </c>
      <c r="K33" s="61">
        <f>SUM(I33*K34*K35/10000)</f>
        <v>129.4051118023869</v>
      </c>
      <c r="L33" s="61">
        <f>SUM(J33*L34*L35/10000)</f>
        <v>152.63586717202267</v>
      </c>
    </row>
    <row r="34" spans="1:12" s="13" customFormat="1" ht="43.5" customHeight="1">
      <c r="A34" s="20" t="s">
        <v>32</v>
      </c>
      <c r="B34" s="21" t="s">
        <v>41</v>
      </c>
      <c r="C34" s="14" t="s">
        <v>26</v>
      </c>
      <c r="D34" s="62">
        <v>24.7</v>
      </c>
      <c r="E34" s="60">
        <f>E33/D33/E35*10000</f>
        <v>352.5266749860379</v>
      </c>
      <c r="F34" s="61">
        <v>76.3</v>
      </c>
      <c r="G34" s="61">
        <v>75.5</v>
      </c>
      <c r="H34" s="61">
        <v>80</v>
      </c>
      <c r="I34" s="61">
        <v>35.8</v>
      </c>
      <c r="J34" s="61">
        <v>40</v>
      </c>
      <c r="K34" s="61">
        <v>100.1</v>
      </c>
      <c r="L34" s="61">
        <v>100.3</v>
      </c>
    </row>
    <row r="35" spans="1:12" s="13" customFormat="1" ht="34.5" customHeight="1">
      <c r="A35" s="20" t="s">
        <v>34</v>
      </c>
      <c r="B35" s="21" t="s">
        <v>42</v>
      </c>
      <c r="C35" s="14" t="s">
        <v>43</v>
      </c>
      <c r="D35" s="63">
        <v>103.6</v>
      </c>
      <c r="E35" s="64">
        <v>110.8</v>
      </c>
      <c r="F35" s="64">
        <v>104.3</v>
      </c>
      <c r="G35" s="64">
        <v>105.3</v>
      </c>
      <c r="H35" s="64">
        <v>104.7</v>
      </c>
      <c r="I35" s="64">
        <v>104.3</v>
      </c>
      <c r="J35" s="64">
        <v>104.3</v>
      </c>
      <c r="K35" s="64">
        <v>103.7</v>
      </c>
      <c r="L35" s="64">
        <v>103.7</v>
      </c>
    </row>
    <row r="36" spans="1:12" s="13" customFormat="1" ht="22.5">
      <c r="A36" s="20" t="s">
        <v>35</v>
      </c>
      <c r="B36" s="21" t="s">
        <v>44</v>
      </c>
      <c r="C36" s="14" t="s">
        <v>106</v>
      </c>
      <c r="D36" s="57">
        <v>19.6</v>
      </c>
      <c r="E36" s="57">
        <v>20.2</v>
      </c>
      <c r="F36" s="57">
        <v>28</v>
      </c>
      <c r="G36" s="58">
        <v>25.6</v>
      </c>
      <c r="H36" s="58">
        <v>28.9</v>
      </c>
      <c r="I36" s="58">
        <v>25.5</v>
      </c>
      <c r="J36" s="58">
        <v>30</v>
      </c>
      <c r="K36" s="58">
        <v>23.7</v>
      </c>
      <c r="L36" s="58">
        <v>27.4</v>
      </c>
    </row>
    <row r="37" spans="1:12" s="13" customFormat="1" ht="12.75">
      <c r="A37" s="17" t="s">
        <v>112</v>
      </c>
      <c r="B37" s="18" t="s">
        <v>45</v>
      </c>
      <c r="C37" s="31"/>
      <c r="D37" s="19"/>
      <c r="E37" s="19"/>
      <c r="F37" s="19"/>
      <c r="G37" s="19"/>
      <c r="H37" s="19"/>
      <c r="I37" s="19"/>
      <c r="J37" s="19"/>
      <c r="K37" s="19"/>
      <c r="L37" s="19"/>
    </row>
    <row r="38" spans="1:12" s="13" customFormat="1" ht="25.5">
      <c r="A38" s="20" t="s">
        <v>39</v>
      </c>
      <c r="B38" s="21" t="s">
        <v>46</v>
      </c>
      <c r="C38" s="14" t="s">
        <v>47</v>
      </c>
      <c r="D38" s="9">
        <v>105.5</v>
      </c>
      <c r="E38" s="9">
        <v>107.1</v>
      </c>
      <c r="F38" s="9">
        <v>105.3</v>
      </c>
      <c r="G38" s="9">
        <v>103.7</v>
      </c>
      <c r="H38" s="32">
        <v>104</v>
      </c>
      <c r="I38" s="32">
        <v>104</v>
      </c>
      <c r="J38" s="32">
        <v>104</v>
      </c>
      <c r="K38" s="32">
        <v>104</v>
      </c>
      <c r="L38" s="32">
        <v>104</v>
      </c>
    </row>
    <row r="39" spans="1:12" s="13" customFormat="1" ht="25.5">
      <c r="A39" s="17" t="s">
        <v>113</v>
      </c>
      <c r="B39" s="18" t="s">
        <v>53</v>
      </c>
      <c r="C39" s="31"/>
      <c r="D39" s="19"/>
      <c r="E39" s="19"/>
      <c r="F39" s="19"/>
      <c r="G39" s="19"/>
      <c r="H39" s="19"/>
      <c r="I39" s="19"/>
      <c r="J39" s="19"/>
      <c r="K39" s="19"/>
      <c r="L39" s="19"/>
    </row>
    <row r="40" spans="1:12" s="13" customFormat="1" ht="39">
      <c r="A40" s="20" t="s">
        <v>144</v>
      </c>
      <c r="B40" s="21" t="s">
        <v>55</v>
      </c>
      <c r="C40" s="14" t="s">
        <v>56</v>
      </c>
      <c r="D40" s="1">
        <v>330</v>
      </c>
      <c r="E40" s="1">
        <v>317</v>
      </c>
      <c r="F40" s="1">
        <v>332</v>
      </c>
      <c r="G40" s="1">
        <v>335</v>
      </c>
      <c r="H40" s="1">
        <v>340</v>
      </c>
      <c r="I40" s="1">
        <v>338</v>
      </c>
      <c r="J40" s="1">
        <v>342</v>
      </c>
      <c r="K40" s="1">
        <v>340</v>
      </c>
      <c r="L40" s="1">
        <v>345</v>
      </c>
    </row>
    <row r="41" spans="1:12" s="13" customFormat="1" ht="64.5">
      <c r="A41" s="20" t="s">
        <v>145</v>
      </c>
      <c r="B41" s="21" t="s">
        <v>58</v>
      </c>
      <c r="C41" s="35" t="s">
        <v>184</v>
      </c>
      <c r="D41" s="1">
        <v>1326</v>
      </c>
      <c r="E41" s="1">
        <v>1435</v>
      </c>
      <c r="F41" s="1">
        <v>1450</v>
      </c>
      <c r="G41" s="1">
        <v>1445</v>
      </c>
      <c r="H41" s="1">
        <v>1453</v>
      </c>
      <c r="I41" s="1">
        <v>1448</v>
      </c>
      <c r="J41" s="1">
        <v>1456</v>
      </c>
      <c r="K41" s="1">
        <v>1452</v>
      </c>
      <c r="L41" s="1">
        <v>1460</v>
      </c>
    </row>
    <row r="42" spans="1:12" s="13" customFormat="1" ht="10.5" customHeight="1">
      <c r="A42" s="17" t="s">
        <v>114</v>
      </c>
      <c r="B42" s="18" t="s">
        <v>60</v>
      </c>
      <c r="C42" s="31"/>
      <c r="D42" s="19"/>
      <c r="E42" s="19"/>
      <c r="F42" s="19"/>
      <c r="G42" s="19"/>
      <c r="H42" s="19"/>
      <c r="I42" s="19"/>
      <c r="J42" s="19"/>
      <c r="K42" s="19"/>
      <c r="L42" s="19"/>
    </row>
    <row r="43" spans="1:12" s="13" customFormat="1" ht="27" customHeight="1">
      <c r="A43" s="20" t="s">
        <v>48</v>
      </c>
      <c r="B43" s="21" t="s">
        <v>196</v>
      </c>
      <c r="C43" s="14" t="s">
        <v>102</v>
      </c>
      <c r="D43" s="36">
        <v>1652.6</v>
      </c>
      <c r="E43" s="36">
        <v>1971</v>
      </c>
      <c r="F43" s="36">
        <v>3204.6</v>
      </c>
      <c r="G43" s="36">
        <v>3170.9</v>
      </c>
      <c r="H43" s="36">
        <v>3203.4</v>
      </c>
      <c r="I43" s="36">
        <v>2724.9</v>
      </c>
      <c r="J43" s="36">
        <v>2772</v>
      </c>
      <c r="K43" s="36">
        <v>2729</v>
      </c>
      <c r="L43" s="36">
        <v>2786</v>
      </c>
    </row>
    <row r="44" spans="1:12" s="13" customFormat="1" ht="44.25" customHeight="1">
      <c r="A44" s="20" t="s">
        <v>49</v>
      </c>
      <c r="B44" s="21" t="s">
        <v>195</v>
      </c>
      <c r="C44" s="14" t="s">
        <v>26</v>
      </c>
      <c r="D44" s="32">
        <v>65.6</v>
      </c>
      <c r="E44" s="32">
        <f>E43/D43*100/E45*100</f>
        <v>104.07208568063146</v>
      </c>
      <c r="F44" s="32">
        <f>F43/E43*100/F45*100</f>
        <v>153.67440361613913</v>
      </c>
      <c r="G44" s="32">
        <f>G43/F43*100/G45*100</f>
        <v>94.05740180050113</v>
      </c>
      <c r="H44" s="32">
        <v>95</v>
      </c>
      <c r="I44" s="32">
        <f>I43/G43*100/I45*100</f>
        <v>82.1554423540988</v>
      </c>
      <c r="J44" s="32">
        <f>J43/H43*100/J45*100</f>
        <v>82.56971242863618</v>
      </c>
      <c r="K44" s="32">
        <f>K43/I43*100/K45*100</f>
        <v>95.7461417181833</v>
      </c>
      <c r="L44" s="32">
        <f>L43/J43*100/L45*100</f>
        <v>96.0851343260521</v>
      </c>
    </row>
    <row r="45" spans="1:12" s="13" customFormat="1" ht="25.5">
      <c r="A45" s="20" t="s">
        <v>50</v>
      </c>
      <c r="B45" s="21" t="s">
        <v>61</v>
      </c>
      <c r="C45" s="14" t="s">
        <v>43</v>
      </c>
      <c r="D45" s="9">
        <v>104.9</v>
      </c>
      <c r="E45" s="9">
        <v>114.6</v>
      </c>
      <c r="F45" s="9">
        <v>105.8</v>
      </c>
      <c r="G45" s="9">
        <v>105.2</v>
      </c>
      <c r="H45" s="9">
        <v>105.3</v>
      </c>
      <c r="I45" s="9">
        <v>104.6</v>
      </c>
      <c r="J45" s="9">
        <v>104.8</v>
      </c>
      <c r="K45" s="9">
        <v>104.6</v>
      </c>
      <c r="L45" s="9">
        <v>104.6</v>
      </c>
    </row>
    <row r="46" spans="1:12" s="13" customFormat="1" ht="25.5">
      <c r="A46" s="20"/>
      <c r="B46" s="33" t="s">
        <v>197</v>
      </c>
      <c r="C46" s="14"/>
      <c r="D46" s="36"/>
      <c r="E46" s="36"/>
      <c r="F46" s="36"/>
      <c r="G46" s="36"/>
      <c r="H46" s="36"/>
      <c r="I46" s="36"/>
      <c r="J46" s="36"/>
      <c r="K46" s="36"/>
      <c r="L46" s="36"/>
    </row>
    <row r="47" spans="1:12" s="13" customFormat="1" ht="12.75">
      <c r="A47" s="20" t="s">
        <v>51</v>
      </c>
      <c r="B47" s="21" t="s">
        <v>63</v>
      </c>
      <c r="C47" s="14" t="s">
        <v>102</v>
      </c>
      <c r="D47" s="37">
        <v>1166.5</v>
      </c>
      <c r="E47" s="38">
        <v>1294.8</v>
      </c>
      <c r="F47" s="38">
        <v>2483.4</v>
      </c>
      <c r="G47" s="38">
        <v>2510.7</v>
      </c>
      <c r="H47" s="38">
        <v>2528.6</v>
      </c>
      <c r="I47" s="38">
        <v>2383.2</v>
      </c>
      <c r="J47" s="38">
        <v>2410.7</v>
      </c>
      <c r="K47" s="38">
        <v>2388.1</v>
      </c>
      <c r="L47" s="38">
        <v>2423.2</v>
      </c>
    </row>
    <row r="48" spans="1:12" s="13" customFormat="1" ht="12.75">
      <c r="A48" s="20" t="s">
        <v>52</v>
      </c>
      <c r="B48" s="21" t="s">
        <v>64</v>
      </c>
      <c r="C48" s="14" t="s">
        <v>102</v>
      </c>
      <c r="D48" s="36">
        <f>D49+D53</f>
        <v>486.09999999999997</v>
      </c>
      <c r="E48" s="36">
        <f aca="true" t="shared" si="1" ref="E48:L48">E49+E53</f>
        <v>676.2</v>
      </c>
      <c r="F48" s="36">
        <f t="shared" si="1"/>
        <v>721.2</v>
      </c>
      <c r="G48" s="36">
        <f t="shared" si="1"/>
        <v>660.2</v>
      </c>
      <c r="H48" s="36">
        <f t="shared" si="1"/>
        <v>674.8000000000001</v>
      </c>
      <c r="I48" s="36">
        <f t="shared" si="1"/>
        <v>341.7</v>
      </c>
      <c r="J48" s="36">
        <f t="shared" si="1"/>
        <v>361.3</v>
      </c>
      <c r="K48" s="36">
        <f t="shared" si="1"/>
        <v>340.9</v>
      </c>
      <c r="L48" s="36">
        <f t="shared" si="1"/>
        <v>362.8</v>
      </c>
    </row>
    <row r="49" spans="1:12" s="13" customFormat="1" ht="12.75">
      <c r="A49" s="20" t="s">
        <v>192</v>
      </c>
      <c r="B49" s="39" t="s">
        <v>65</v>
      </c>
      <c r="C49" s="14" t="s">
        <v>102</v>
      </c>
      <c r="D49" s="36">
        <f>D50+D51+D52</f>
        <v>457.4</v>
      </c>
      <c r="E49" s="36">
        <f aca="true" t="shared" si="2" ref="E49:L49">E50+E51+E52</f>
        <v>261.6</v>
      </c>
      <c r="F49" s="36">
        <f t="shared" si="2"/>
        <v>711.5</v>
      </c>
      <c r="G49" s="36">
        <f t="shared" si="2"/>
        <v>650</v>
      </c>
      <c r="H49" s="36">
        <f t="shared" si="2"/>
        <v>663.6</v>
      </c>
      <c r="I49" s="36">
        <f t="shared" si="2"/>
        <v>330.4</v>
      </c>
      <c r="J49" s="36">
        <f t="shared" si="2"/>
        <v>349.8</v>
      </c>
      <c r="K49" s="36">
        <f t="shared" si="2"/>
        <v>329.29999999999995</v>
      </c>
      <c r="L49" s="36">
        <f t="shared" si="2"/>
        <v>351</v>
      </c>
    </row>
    <row r="50" spans="1:12" s="13" customFormat="1" ht="12.75">
      <c r="A50" s="20" t="s">
        <v>198</v>
      </c>
      <c r="B50" s="39" t="s">
        <v>66</v>
      </c>
      <c r="C50" s="14" t="s">
        <v>102</v>
      </c>
      <c r="D50" s="36">
        <v>1.3</v>
      </c>
      <c r="E50" s="36">
        <v>3.9</v>
      </c>
      <c r="F50" s="36">
        <v>2.7</v>
      </c>
      <c r="G50" s="36">
        <v>2.7</v>
      </c>
      <c r="H50" s="36">
        <v>2.9</v>
      </c>
      <c r="I50" s="36">
        <v>2.9</v>
      </c>
      <c r="J50" s="36">
        <v>3.2</v>
      </c>
      <c r="K50" s="36">
        <v>3.1</v>
      </c>
      <c r="L50" s="36">
        <v>3.5</v>
      </c>
    </row>
    <row r="51" spans="1:12" s="13" customFormat="1" ht="25.5">
      <c r="A51" s="20" t="s">
        <v>199</v>
      </c>
      <c r="B51" s="39" t="s">
        <v>67</v>
      </c>
      <c r="C51" s="14" t="s">
        <v>102</v>
      </c>
      <c r="D51" s="36">
        <v>365</v>
      </c>
      <c r="E51" s="36">
        <v>194.4</v>
      </c>
      <c r="F51" s="36">
        <v>633.8</v>
      </c>
      <c r="G51" s="36">
        <v>567.3</v>
      </c>
      <c r="H51" s="36">
        <v>579.2</v>
      </c>
      <c r="I51" s="36">
        <v>242.5</v>
      </c>
      <c r="J51" s="36">
        <v>259.6</v>
      </c>
      <c r="K51" s="36">
        <v>236.2</v>
      </c>
      <c r="L51" s="36">
        <v>254.5</v>
      </c>
    </row>
    <row r="52" spans="1:12" s="13" customFormat="1" ht="12.75">
      <c r="A52" s="20" t="s">
        <v>200</v>
      </c>
      <c r="B52" s="39" t="s">
        <v>68</v>
      </c>
      <c r="C52" s="14" t="s">
        <v>102</v>
      </c>
      <c r="D52" s="36">
        <v>91.1</v>
      </c>
      <c r="E52" s="36">
        <v>63.3</v>
      </c>
      <c r="F52" s="36">
        <v>75</v>
      </c>
      <c r="G52" s="36">
        <v>80</v>
      </c>
      <c r="H52" s="36">
        <v>81.5</v>
      </c>
      <c r="I52" s="36">
        <v>85</v>
      </c>
      <c r="J52" s="36">
        <v>87</v>
      </c>
      <c r="K52" s="36">
        <v>90</v>
      </c>
      <c r="L52" s="36">
        <v>93</v>
      </c>
    </row>
    <row r="53" spans="1:12" s="13" customFormat="1" ht="12.75">
      <c r="A53" s="20" t="s">
        <v>193</v>
      </c>
      <c r="B53" s="39" t="s">
        <v>69</v>
      </c>
      <c r="C53" s="14" t="s">
        <v>102</v>
      </c>
      <c r="D53" s="36">
        <v>28.7</v>
      </c>
      <c r="E53" s="36">
        <v>414.6</v>
      </c>
      <c r="F53" s="36">
        <v>9.7</v>
      </c>
      <c r="G53" s="36">
        <v>10.2</v>
      </c>
      <c r="H53" s="36">
        <v>11.2</v>
      </c>
      <c r="I53" s="36">
        <v>11.3</v>
      </c>
      <c r="J53" s="36">
        <v>11.5</v>
      </c>
      <c r="K53" s="36">
        <v>11.6</v>
      </c>
      <c r="L53" s="36">
        <v>11.8</v>
      </c>
    </row>
    <row r="54" spans="1:12" s="13" customFormat="1" ht="36.75" customHeight="1">
      <c r="A54" s="17" t="s">
        <v>115</v>
      </c>
      <c r="B54" s="18" t="s">
        <v>120</v>
      </c>
      <c r="C54" s="31"/>
      <c r="D54" s="19"/>
      <c r="E54" s="19"/>
      <c r="F54" s="19"/>
      <c r="G54" s="19"/>
      <c r="H54" s="19"/>
      <c r="I54" s="19"/>
      <c r="J54" s="19"/>
      <c r="K54" s="19"/>
      <c r="L54" s="19"/>
    </row>
    <row r="55" spans="1:12" s="13" customFormat="1" ht="26.25" customHeight="1">
      <c r="A55" s="20" t="s">
        <v>54</v>
      </c>
      <c r="B55" s="33" t="s">
        <v>121</v>
      </c>
      <c r="C55" s="14" t="s">
        <v>101</v>
      </c>
      <c r="D55" s="40">
        <f>D56+D66</f>
        <v>3708.2</v>
      </c>
      <c r="E55" s="40">
        <f aca="true" t="shared" si="3" ref="E55:L55">E56+E66</f>
        <v>3940.7</v>
      </c>
      <c r="F55" s="40">
        <f t="shared" si="3"/>
        <v>4191.9</v>
      </c>
      <c r="G55" s="40">
        <f t="shared" si="3"/>
        <v>4038.705</v>
      </c>
      <c r="H55" s="40">
        <f t="shared" si="3"/>
        <v>4079.5</v>
      </c>
      <c r="I55" s="40">
        <f t="shared" si="3"/>
        <v>3773.682</v>
      </c>
      <c r="J55" s="40">
        <f t="shared" si="3"/>
        <v>3811.8</v>
      </c>
      <c r="K55" s="40">
        <f t="shared" si="3"/>
        <v>3815.4135689999994</v>
      </c>
      <c r="L55" s="40">
        <f t="shared" si="3"/>
        <v>3853.9530999999997</v>
      </c>
    </row>
    <row r="56" spans="1:12" s="13" customFormat="1" ht="20.25" customHeight="1">
      <c r="A56" s="20" t="s">
        <v>57</v>
      </c>
      <c r="B56" s="33" t="s">
        <v>70</v>
      </c>
      <c r="C56" s="14" t="s">
        <v>101</v>
      </c>
      <c r="D56" s="22">
        <f>D57+D65</f>
        <v>1556.8999999999999</v>
      </c>
      <c r="E56" s="22">
        <f aca="true" t="shared" si="4" ref="E56:L56">E57+E65</f>
        <v>1888.2</v>
      </c>
      <c r="F56" s="22">
        <f t="shared" si="4"/>
        <v>1910.4</v>
      </c>
      <c r="G56" s="40">
        <f t="shared" si="4"/>
        <v>1894.2660000000003</v>
      </c>
      <c r="H56" s="22">
        <f t="shared" si="4"/>
        <v>1913.3999999999999</v>
      </c>
      <c r="I56" s="40">
        <f t="shared" si="4"/>
        <v>1902.78</v>
      </c>
      <c r="J56" s="22">
        <f t="shared" si="4"/>
        <v>1922.0000000000002</v>
      </c>
      <c r="K56" s="40">
        <f t="shared" si="4"/>
        <v>1923.9316469999999</v>
      </c>
      <c r="L56" s="40">
        <f t="shared" si="4"/>
        <v>1943.3653</v>
      </c>
    </row>
    <row r="57" spans="1:12" s="13" customFormat="1" ht="39" customHeight="1">
      <c r="A57" s="20" t="s">
        <v>59</v>
      </c>
      <c r="B57" s="33" t="s">
        <v>122</v>
      </c>
      <c r="C57" s="14" t="s">
        <v>101</v>
      </c>
      <c r="D57" s="22">
        <f>SUM(D58:D64)</f>
        <v>1417.6</v>
      </c>
      <c r="E57" s="40">
        <f aca="true" t="shared" si="5" ref="E57:L57">SUM(E58:E64)</f>
        <v>1713</v>
      </c>
      <c r="F57" s="22">
        <f t="shared" si="5"/>
        <v>1779</v>
      </c>
      <c r="G57" s="40">
        <f t="shared" si="5"/>
        <v>1794.6720000000003</v>
      </c>
      <c r="H57" s="22">
        <f t="shared" si="5"/>
        <v>1812.8</v>
      </c>
      <c r="I57" s="40">
        <f t="shared" si="5"/>
        <v>1812.789</v>
      </c>
      <c r="J57" s="22">
        <f t="shared" si="5"/>
        <v>1831.1000000000001</v>
      </c>
      <c r="K57" s="40">
        <f t="shared" si="5"/>
        <v>1832.950746</v>
      </c>
      <c r="L57" s="40">
        <f t="shared" si="5"/>
        <v>1851.4653999999998</v>
      </c>
    </row>
    <row r="58" spans="1:12" s="13" customFormat="1" ht="17.25" customHeight="1">
      <c r="A58" s="20" t="s">
        <v>146</v>
      </c>
      <c r="B58" s="39" t="s">
        <v>71</v>
      </c>
      <c r="C58" s="14" t="s">
        <v>101</v>
      </c>
      <c r="D58" s="40">
        <v>1186.3</v>
      </c>
      <c r="E58" s="34">
        <v>1462.7</v>
      </c>
      <c r="F58" s="1">
        <v>1535.8</v>
      </c>
      <c r="G58" s="34">
        <f>H58*0.99</f>
        <v>1550.835</v>
      </c>
      <c r="H58" s="1">
        <v>1566.5</v>
      </c>
      <c r="I58" s="34">
        <f>J58*0.99</f>
        <v>1566.378</v>
      </c>
      <c r="J58" s="1">
        <v>1582.2</v>
      </c>
      <c r="K58" s="34">
        <f>L58*0.99</f>
        <v>1583.608158</v>
      </c>
      <c r="L58" s="34">
        <f>J58*1.011</f>
        <v>1599.6042</v>
      </c>
    </row>
    <row r="59" spans="1:12" s="13" customFormat="1" ht="18" customHeight="1">
      <c r="A59" s="20" t="s">
        <v>186</v>
      </c>
      <c r="B59" s="39" t="s">
        <v>72</v>
      </c>
      <c r="C59" s="14" t="s">
        <v>101</v>
      </c>
      <c r="D59" s="22">
        <v>29.1</v>
      </c>
      <c r="E59" s="1">
        <v>35.2</v>
      </c>
      <c r="F59" s="1">
        <v>36.1</v>
      </c>
      <c r="G59" s="34">
        <f aca="true" t="shared" si="6" ref="G59:G69">H59*0.99</f>
        <v>30.987000000000002</v>
      </c>
      <c r="H59" s="1">
        <v>31.3</v>
      </c>
      <c r="I59" s="34">
        <f aca="true" t="shared" si="7" ref="I59:I69">J59*0.99</f>
        <v>30.195</v>
      </c>
      <c r="J59" s="1">
        <v>30.5</v>
      </c>
      <c r="K59" s="34">
        <f aca="true" t="shared" si="8" ref="K59:K69">L59*0.99</f>
        <v>30.527144999999997</v>
      </c>
      <c r="L59" s="34">
        <f>J59*1.011</f>
        <v>30.835499999999996</v>
      </c>
    </row>
    <row r="60" spans="1:12" s="13" customFormat="1" ht="15.75" customHeight="1">
      <c r="A60" s="20" t="s">
        <v>147</v>
      </c>
      <c r="B60" s="41" t="s">
        <v>123</v>
      </c>
      <c r="C60" s="42" t="s">
        <v>101</v>
      </c>
      <c r="D60" s="43">
        <v>119.3</v>
      </c>
      <c r="E60" s="65">
        <v>123.5</v>
      </c>
      <c r="F60" s="66">
        <v>111.2</v>
      </c>
      <c r="G60" s="34">
        <f t="shared" si="6"/>
        <v>116.028</v>
      </c>
      <c r="H60" s="1">
        <v>117.2</v>
      </c>
      <c r="I60" s="34">
        <f t="shared" si="7"/>
        <v>118.008</v>
      </c>
      <c r="J60" s="66">
        <v>119.2</v>
      </c>
      <c r="K60" s="34">
        <f t="shared" si="8"/>
        <v>119.30608799999999</v>
      </c>
      <c r="L60" s="34">
        <f>J60*1.011</f>
        <v>120.51119999999999</v>
      </c>
    </row>
    <row r="61" spans="1:12" s="13" customFormat="1" ht="16.5" customHeight="1">
      <c r="A61" s="20" t="s">
        <v>148</v>
      </c>
      <c r="B61" s="39" t="s">
        <v>73</v>
      </c>
      <c r="C61" s="14" t="s">
        <v>101</v>
      </c>
      <c r="D61" s="22">
        <v>25.5</v>
      </c>
      <c r="E61" s="34">
        <v>29.9</v>
      </c>
      <c r="F61" s="1">
        <v>31.7</v>
      </c>
      <c r="G61" s="34">
        <f t="shared" si="6"/>
        <v>31.976999999999997</v>
      </c>
      <c r="H61" s="1">
        <v>32.3</v>
      </c>
      <c r="I61" s="34">
        <f t="shared" si="7"/>
        <v>32.175</v>
      </c>
      <c r="J61" s="1">
        <v>32.5</v>
      </c>
      <c r="K61" s="34">
        <f t="shared" si="8"/>
        <v>32.471999999999994</v>
      </c>
      <c r="L61" s="34">
        <v>32.8</v>
      </c>
    </row>
    <row r="62" spans="1:12" s="13" customFormat="1" ht="17.25" customHeight="1">
      <c r="A62" s="20" t="s">
        <v>149</v>
      </c>
      <c r="B62" s="39" t="s">
        <v>74</v>
      </c>
      <c r="C62" s="14" t="s">
        <v>101</v>
      </c>
      <c r="D62" s="22">
        <v>14.1</v>
      </c>
      <c r="E62" s="1">
        <v>14.6</v>
      </c>
      <c r="F62" s="1">
        <v>14.3</v>
      </c>
      <c r="G62" s="34">
        <f t="shared" si="6"/>
        <v>14.355</v>
      </c>
      <c r="H62" s="1">
        <v>14.5</v>
      </c>
      <c r="I62" s="34">
        <f t="shared" si="7"/>
        <v>14.355</v>
      </c>
      <c r="J62" s="1">
        <v>14.5</v>
      </c>
      <c r="K62" s="34">
        <f t="shared" si="8"/>
        <v>14.512904999999998</v>
      </c>
      <c r="L62" s="34">
        <f aca="true" t="shared" si="9" ref="L62:L69">J62*1.011</f>
        <v>14.659499999999998</v>
      </c>
    </row>
    <row r="63" spans="1:12" s="13" customFormat="1" ht="15" customHeight="1">
      <c r="A63" s="20" t="s">
        <v>187</v>
      </c>
      <c r="B63" s="39" t="s">
        <v>75</v>
      </c>
      <c r="C63" s="14" t="s">
        <v>101</v>
      </c>
      <c r="D63" s="22">
        <v>37.4</v>
      </c>
      <c r="E63" s="1">
        <v>40.5</v>
      </c>
      <c r="F63" s="34">
        <v>45</v>
      </c>
      <c r="G63" s="34">
        <f t="shared" si="6"/>
        <v>45.639</v>
      </c>
      <c r="H63" s="1">
        <v>46.1</v>
      </c>
      <c r="I63" s="34">
        <f t="shared" si="7"/>
        <v>46.728</v>
      </c>
      <c r="J63" s="1">
        <v>47.2</v>
      </c>
      <c r="K63" s="34">
        <f t="shared" si="8"/>
        <v>47.519999999999996</v>
      </c>
      <c r="L63" s="34">
        <v>48</v>
      </c>
    </row>
    <row r="64" spans="1:12" s="13" customFormat="1" ht="19.5" customHeight="1">
      <c r="A64" s="20"/>
      <c r="B64" s="39" t="s">
        <v>185</v>
      </c>
      <c r="C64" s="14" t="s">
        <v>101</v>
      </c>
      <c r="D64" s="40">
        <v>5.9</v>
      </c>
      <c r="E64" s="40">
        <v>6.6</v>
      </c>
      <c r="F64" s="22">
        <v>4.9</v>
      </c>
      <c r="G64" s="40">
        <f t="shared" si="6"/>
        <v>4.851</v>
      </c>
      <c r="H64" s="22">
        <v>4.9</v>
      </c>
      <c r="I64" s="40">
        <f t="shared" si="7"/>
        <v>4.95</v>
      </c>
      <c r="J64" s="40">
        <v>5</v>
      </c>
      <c r="K64" s="40">
        <f t="shared" si="8"/>
        <v>5.004449999999999</v>
      </c>
      <c r="L64" s="40">
        <f t="shared" si="9"/>
        <v>5.055</v>
      </c>
    </row>
    <row r="65" spans="1:12" s="13" customFormat="1" ht="16.5" customHeight="1">
      <c r="A65" s="20" t="s">
        <v>150</v>
      </c>
      <c r="B65" s="33" t="s">
        <v>76</v>
      </c>
      <c r="C65" s="14" t="s">
        <v>101</v>
      </c>
      <c r="D65" s="22">
        <v>139.3</v>
      </c>
      <c r="E65" s="22">
        <v>175.2</v>
      </c>
      <c r="F65" s="22">
        <v>131.4</v>
      </c>
      <c r="G65" s="40">
        <f t="shared" si="6"/>
        <v>99.594</v>
      </c>
      <c r="H65" s="40">
        <v>100.6</v>
      </c>
      <c r="I65" s="40">
        <f t="shared" si="7"/>
        <v>89.991</v>
      </c>
      <c r="J65" s="40">
        <v>90.9</v>
      </c>
      <c r="K65" s="40">
        <f t="shared" si="8"/>
        <v>90.980901</v>
      </c>
      <c r="L65" s="40">
        <f t="shared" si="9"/>
        <v>91.8999</v>
      </c>
    </row>
    <row r="66" spans="1:12" s="13" customFormat="1" ht="27.75" customHeight="1">
      <c r="A66" s="20" t="s">
        <v>151</v>
      </c>
      <c r="B66" s="33" t="s">
        <v>77</v>
      </c>
      <c r="C66" s="14" t="s">
        <v>101</v>
      </c>
      <c r="D66" s="22">
        <v>2151.3</v>
      </c>
      <c r="E66" s="22">
        <v>2052.5</v>
      </c>
      <c r="F66" s="40">
        <v>2281.5</v>
      </c>
      <c r="G66" s="40">
        <f t="shared" si="6"/>
        <v>2144.439</v>
      </c>
      <c r="H66" s="22">
        <v>2166.1</v>
      </c>
      <c r="I66" s="40">
        <f t="shared" si="7"/>
        <v>1870.902</v>
      </c>
      <c r="J66" s="40">
        <v>1889.8</v>
      </c>
      <c r="K66" s="40">
        <f t="shared" si="8"/>
        <v>1891.4819219999997</v>
      </c>
      <c r="L66" s="40">
        <f t="shared" si="9"/>
        <v>1910.5877999999998</v>
      </c>
    </row>
    <row r="67" spans="1:12" s="13" customFormat="1" ht="16.5" customHeight="1">
      <c r="A67" s="20" t="s">
        <v>152</v>
      </c>
      <c r="B67" s="39" t="s">
        <v>124</v>
      </c>
      <c r="C67" s="14" t="s">
        <v>101</v>
      </c>
      <c r="D67" s="22">
        <v>378.6</v>
      </c>
      <c r="E67" s="22">
        <v>288.1</v>
      </c>
      <c r="F67" s="22">
        <v>504.9</v>
      </c>
      <c r="G67" s="40">
        <f t="shared" si="6"/>
        <v>480.051</v>
      </c>
      <c r="H67" s="22">
        <v>484.9</v>
      </c>
      <c r="I67" s="40">
        <f t="shared" si="7"/>
        <v>229.185</v>
      </c>
      <c r="J67" s="22">
        <v>231.5</v>
      </c>
      <c r="K67" s="40">
        <f t="shared" si="8"/>
        <v>231.70603499999999</v>
      </c>
      <c r="L67" s="40">
        <f t="shared" si="9"/>
        <v>234.04649999999998</v>
      </c>
    </row>
    <row r="68" spans="1:12" s="13" customFormat="1" ht="18" customHeight="1">
      <c r="A68" s="20" t="s">
        <v>153</v>
      </c>
      <c r="B68" s="39" t="s">
        <v>125</v>
      </c>
      <c r="C68" s="14" t="s">
        <v>101</v>
      </c>
      <c r="D68" s="22">
        <v>1571.6</v>
      </c>
      <c r="E68" s="22">
        <v>1508.2</v>
      </c>
      <c r="F68" s="22">
        <v>1641.3</v>
      </c>
      <c r="G68" s="40">
        <f t="shared" si="6"/>
        <v>1540.539</v>
      </c>
      <c r="H68" s="22">
        <v>1556.1</v>
      </c>
      <c r="I68" s="40">
        <f t="shared" si="7"/>
        <v>1562.715</v>
      </c>
      <c r="J68" s="22">
        <v>1578.5</v>
      </c>
      <c r="K68" s="40">
        <f t="shared" si="8"/>
        <v>1579.904865</v>
      </c>
      <c r="L68" s="40">
        <f t="shared" si="9"/>
        <v>1595.8635</v>
      </c>
    </row>
    <row r="69" spans="1:12" s="13" customFormat="1" ht="25.5">
      <c r="A69" s="20" t="s">
        <v>154</v>
      </c>
      <c r="B69" s="39" t="s">
        <v>126</v>
      </c>
      <c r="C69" s="14" t="s">
        <v>101</v>
      </c>
      <c r="D69" s="22">
        <v>85.4</v>
      </c>
      <c r="E69" s="22">
        <v>105.6</v>
      </c>
      <c r="F69" s="22">
        <v>91.7</v>
      </c>
      <c r="G69" s="45">
        <f t="shared" si="6"/>
        <v>82.071</v>
      </c>
      <c r="H69" s="22">
        <v>82.9</v>
      </c>
      <c r="I69" s="45">
        <f t="shared" si="7"/>
        <v>37.125</v>
      </c>
      <c r="J69" s="22">
        <v>37.5</v>
      </c>
      <c r="K69" s="45">
        <f t="shared" si="8"/>
        <v>37.53337499999999</v>
      </c>
      <c r="L69" s="40">
        <f t="shared" si="9"/>
        <v>37.912499999999994</v>
      </c>
    </row>
    <row r="70" spans="1:12" s="13" customFormat="1" ht="39">
      <c r="A70" s="20" t="s">
        <v>188</v>
      </c>
      <c r="B70" s="39" t="s">
        <v>201</v>
      </c>
      <c r="C70" s="14" t="s">
        <v>101</v>
      </c>
      <c r="D70" s="22">
        <v>50.5</v>
      </c>
      <c r="E70" s="22">
        <v>66.5</v>
      </c>
      <c r="F70" s="22">
        <v>91.7</v>
      </c>
      <c r="G70" s="22">
        <v>0</v>
      </c>
      <c r="H70" s="22">
        <v>82.9</v>
      </c>
      <c r="I70" s="22">
        <v>0</v>
      </c>
      <c r="J70" s="22">
        <v>37.5</v>
      </c>
      <c r="K70" s="22">
        <v>0</v>
      </c>
      <c r="L70" s="22">
        <v>0</v>
      </c>
    </row>
    <row r="71" spans="1:12" s="13" customFormat="1" ht="39" customHeight="1">
      <c r="A71" s="20" t="s">
        <v>155</v>
      </c>
      <c r="B71" s="33" t="s">
        <v>127</v>
      </c>
      <c r="C71" s="14" t="s">
        <v>101</v>
      </c>
      <c r="D71" s="22">
        <f>SUM(D72:D84)</f>
        <v>3774.5999999999995</v>
      </c>
      <c r="E71" s="22">
        <f>SUM(E72:E84)</f>
        <v>3859.899999999999</v>
      </c>
      <c r="F71" s="22">
        <f aca="true" t="shared" si="10" ref="F71:L71">SUM(F72:F84)</f>
        <v>4222.700000000001</v>
      </c>
      <c r="G71" s="40">
        <f>SUM(G72:G84)</f>
        <v>4013.9296000000004</v>
      </c>
      <c r="H71" s="22">
        <f t="shared" si="10"/>
        <v>4046.3000000000006</v>
      </c>
      <c r="I71" s="40">
        <f t="shared" si="10"/>
        <v>3817.4144</v>
      </c>
      <c r="J71" s="22">
        <f t="shared" si="10"/>
        <v>3848.2000000000003</v>
      </c>
      <c r="K71" s="40">
        <f>SUM(K72:K84)</f>
        <v>3847.3071296</v>
      </c>
      <c r="L71" s="40">
        <f t="shared" si="10"/>
        <v>3878.3337999999994</v>
      </c>
    </row>
    <row r="72" spans="1:12" s="13" customFormat="1" ht="12.75" customHeight="1">
      <c r="A72" s="20" t="s">
        <v>156</v>
      </c>
      <c r="B72" s="39" t="s">
        <v>78</v>
      </c>
      <c r="C72" s="14" t="s">
        <v>101</v>
      </c>
      <c r="D72" s="40">
        <v>347.4</v>
      </c>
      <c r="E72" s="40">
        <v>387.6</v>
      </c>
      <c r="F72" s="22">
        <v>403.4</v>
      </c>
      <c r="G72" s="40">
        <f>H72*0.992</f>
        <v>418.82239999999996</v>
      </c>
      <c r="H72" s="22">
        <v>422.2</v>
      </c>
      <c r="I72" s="40">
        <f>J72*0.992</f>
        <v>462.6688</v>
      </c>
      <c r="J72" s="22">
        <v>466.4</v>
      </c>
      <c r="K72" s="40">
        <f>L72*0.992</f>
        <v>466.83281919999996</v>
      </c>
      <c r="L72" s="40">
        <f aca="true" t="shared" si="11" ref="L72:L84">J72*1.009</f>
        <v>470.59759999999994</v>
      </c>
    </row>
    <row r="73" spans="1:12" s="13" customFormat="1" ht="12.75">
      <c r="A73" s="20" t="s">
        <v>157</v>
      </c>
      <c r="B73" s="39" t="s">
        <v>79</v>
      </c>
      <c r="C73" s="14" t="s">
        <v>101</v>
      </c>
      <c r="D73" s="40">
        <v>8</v>
      </c>
      <c r="E73" s="22">
        <v>8.4</v>
      </c>
      <c r="F73" s="22">
        <v>8.8</v>
      </c>
      <c r="G73" s="40">
        <f aca="true" t="shared" si="12" ref="G73:G84">H73*0.992</f>
        <v>5.555199999999999</v>
      </c>
      <c r="H73" s="22">
        <v>5.6</v>
      </c>
      <c r="I73" s="40">
        <f aca="true" t="shared" si="13" ref="I73:I84">J73*0.992</f>
        <v>5.7536</v>
      </c>
      <c r="J73" s="40">
        <v>5.8</v>
      </c>
      <c r="K73" s="40">
        <f aca="true" t="shared" si="14" ref="K73:K84">L73*0.992</f>
        <v>5.805382399999999</v>
      </c>
      <c r="L73" s="40">
        <f t="shared" si="11"/>
        <v>5.852199999999999</v>
      </c>
    </row>
    <row r="74" spans="1:12" s="13" customFormat="1" ht="24.75" customHeight="1">
      <c r="A74" s="20" t="s">
        <v>158</v>
      </c>
      <c r="B74" s="41" t="s">
        <v>105</v>
      </c>
      <c r="C74" s="42" t="s">
        <v>101</v>
      </c>
      <c r="D74" s="44">
        <v>8.5</v>
      </c>
      <c r="E74" s="44">
        <v>8.4</v>
      </c>
      <c r="F74" s="44">
        <v>11.3</v>
      </c>
      <c r="G74" s="40">
        <f t="shared" si="12"/>
        <v>8.3328</v>
      </c>
      <c r="H74" s="43">
        <v>8.4</v>
      </c>
      <c r="I74" s="40">
        <f t="shared" si="13"/>
        <v>8.5312</v>
      </c>
      <c r="J74" s="43">
        <v>8.6</v>
      </c>
      <c r="K74" s="40">
        <f t="shared" si="14"/>
        <v>8.607980799999998</v>
      </c>
      <c r="L74" s="40">
        <f t="shared" si="11"/>
        <v>8.677399999999999</v>
      </c>
    </row>
    <row r="75" spans="1:12" s="13" customFormat="1" ht="15.75" customHeight="1">
      <c r="A75" s="20" t="s">
        <v>159</v>
      </c>
      <c r="B75" s="39" t="s">
        <v>80</v>
      </c>
      <c r="C75" s="14" t="s">
        <v>101</v>
      </c>
      <c r="D75" s="22">
        <v>419.8</v>
      </c>
      <c r="E75" s="1">
        <v>249.2</v>
      </c>
      <c r="F75" s="34">
        <v>471.1</v>
      </c>
      <c r="G75" s="34">
        <f t="shared" si="12"/>
        <v>463.4624</v>
      </c>
      <c r="H75" s="1">
        <v>467.2</v>
      </c>
      <c r="I75" s="34">
        <f t="shared" si="13"/>
        <v>317.936</v>
      </c>
      <c r="J75" s="1">
        <v>320.5</v>
      </c>
      <c r="K75" s="34">
        <f t="shared" si="14"/>
        <v>320.7974239999999</v>
      </c>
      <c r="L75" s="34">
        <f t="shared" si="11"/>
        <v>323.38449999999995</v>
      </c>
    </row>
    <row r="76" spans="1:12" s="13" customFormat="1" ht="12.75">
      <c r="A76" s="20" t="s">
        <v>160</v>
      </c>
      <c r="B76" s="39" t="s">
        <v>81</v>
      </c>
      <c r="C76" s="14" t="s">
        <v>101</v>
      </c>
      <c r="D76" s="40">
        <v>601.9</v>
      </c>
      <c r="E76" s="34">
        <v>600</v>
      </c>
      <c r="F76" s="1">
        <v>580.1</v>
      </c>
      <c r="G76" s="34">
        <f t="shared" si="12"/>
        <v>555.52</v>
      </c>
      <c r="H76" s="1">
        <v>560</v>
      </c>
      <c r="I76" s="34">
        <f t="shared" si="13"/>
        <v>496</v>
      </c>
      <c r="J76" s="1">
        <v>500</v>
      </c>
      <c r="K76" s="34">
        <f t="shared" si="14"/>
        <v>496</v>
      </c>
      <c r="L76" s="34">
        <v>500</v>
      </c>
    </row>
    <row r="77" spans="1:12" s="13" customFormat="1" ht="12.75">
      <c r="A77" s="20" t="s">
        <v>161</v>
      </c>
      <c r="B77" s="39" t="s">
        <v>82</v>
      </c>
      <c r="C77" s="14" t="s">
        <v>101</v>
      </c>
      <c r="D77" s="22">
        <v>1.3</v>
      </c>
      <c r="E77" s="34">
        <v>3</v>
      </c>
      <c r="F77" s="34">
        <v>1.2</v>
      </c>
      <c r="G77" s="34">
        <f t="shared" si="12"/>
        <v>1.1904</v>
      </c>
      <c r="H77" s="1">
        <v>1.2</v>
      </c>
      <c r="I77" s="34">
        <f t="shared" si="13"/>
        <v>1.1904</v>
      </c>
      <c r="J77" s="1">
        <v>1.2</v>
      </c>
      <c r="K77" s="34">
        <f t="shared" si="14"/>
        <v>1.2011135999999998</v>
      </c>
      <c r="L77" s="34">
        <f t="shared" si="11"/>
        <v>1.2107999999999999</v>
      </c>
    </row>
    <row r="78" spans="1:12" s="13" customFormat="1" ht="12.75">
      <c r="A78" s="20" t="s">
        <v>162</v>
      </c>
      <c r="B78" s="39" t="s">
        <v>83</v>
      </c>
      <c r="C78" s="14" t="s">
        <v>101</v>
      </c>
      <c r="D78" s="22">
        <v>1882</v>
      </c>
      <c r="E78" s="1">
        <v>2007.1</v>
      </c>
      <c r="F78" s="1">
        <v>2186.8</v>
      </c>
      <c r="G78" s="34">
        <f t="shared" si="12"/>
        <v>2076.5536</v>
      </c>
      <c r="H78" s="34">
        <v>2093.3</v>
      </c>
      <c r="I78" s="34">
        <f t="shared" si="13"/>
        <v>2063.7568</v>
      </c>
      <c r="J78" s="1">
        <v>2080.4</v>
      </c>
      <c r="K78" s="34">
        <f t="shared" si="14"/>
        <v>2082.3306112</v>
      </c>
      <c r="L78" s="34">
        <f t="shared" si="11"/>
        <v>2099.1236</v>
      </c>
    </row>
    <row r="79" spans="1:12" s="13" customFormat="1" ht="12.75">
      <c r="A79" s="20" t="s">
        <v>163</v>
      </c>
      <c r="B79" s="39" t="s">
        <v>84</v>
      </c>
      <c r="C79" s="14" t="s">
        <v>101</v>
      </c>
      <c r="D79" s="40">
        <v>171.8</v>
      </c>
      <c r="E79" s="34">
        <v>203.2</v>
      </c>
      <c r="F79" s="34">
        <v>211.5</v>
      </c>
      <c r="G79" s="34">
        <f t="shared" si="12"/>
        <v>184.1152</v>
      </c>
      <c r="H79" s="1">
        <v>185.6</v>
      </c>
      <c r="I79" s="34">
        <f t="shared" si="13"/>
        <v>179.9488</v>
      </c>
      <c r="J79" s="1">
        <v>181.4</v>
      </c>
      <c r="K79" s="34">
        <f t="shared" si="14"/>
        <v>181.56833919999997</v>
      </c>
      <c r="L79" s="34">
        <f t="shared" si="11"/>
        <v>183.03259999999997</v>
      </c>
    </row>
    <row r="80" spans="1:12" s="13" customFormat="1" ht="12.75">
      <c r="A80" s="20" t="s">
        <v>164</v>
      </c>
      <c r="B80" s="39" t="s">
        <v>85</v>
      </c>
      <c r="C80" s="14" t="s">
        <v>101</v>
      </c>
      <c r="D80" s="22">
        <v>4.1</v>
      </c>
      <c r="E80" s="1">
        <v>1.6</v>
      </c>
      <c r="F80" s="1">
        <v>1.5</v>
      </c>
      <c r="G80" s="34">
        <f t="shared" si="12"/>
        <v>1.3887999999999998</v>
      </c>
      <c r="H80" s="1">
        <v>1.4</v>
      </c>
      <c r="I80" s="34">
        <f t="shared" si="13"/>
        <v>1.3887999999999998</v>
      </c>
      <c r="J80" s="1">
        <v>1.4</v>
      </c>
      <c r="K80" s="34">
        <f t="shared" si="14"/>
        <v>1.4012991999999997</v>
      </c>
      <c r="L80" s="34">
        <f t="shared" si="11"/>
        <v>1.4125999999999999</v>
      </c>
    </row>
    <row r="81" spans="1:12" s="13" customFormat="1" ht="12.75">
      <c r="A81" s="20" t="s">
        <v>165</v>
      </c>
      <c r="B81" s="39" t="s">
        <v>86</v>
      </c>
      <c r="C81" s="14" t="s">
        <v>101</v>
      </c>
      <c r="D81" s="22">
        <v>110.2</v>
      </c>
      <c r="E81" s="1">
        <v>133.2</v>
      </c>
      <c r="F81" s="34">
        <v>91.3</v>
      </c>
      <c r="G81" s="34">
        <f t="shared" si="12"/>
        <v>99.696</v>
      </c>
      <c r="H81" s="1">
        <v>100.5</v>
      </c>
      <c r="I81" s="34">
        <f t="shared" si="13"/>
        <v>100.88640000000001</v>
      </c>
      <c r="J81" s="34">
        <v>101.7</v>
      </c>
      <c r="K81" s="34">
        <f t="shared" si="14"/>
        <v>101.79437759999999</v>
      </c>
      <c r="L81" s="34">
        <f t="shared" si="11"/>
        <v>102.61529999999999</v>
      </c>
    </row>
    <row r="82" spans="1:12" s="13" customFormat="1" ht="12.75">
      <c r="A82" s="20" t="s">
        <v>166</v>
      </c>
      <c r="B82" s="39" t="s">
        <v>87</v>
      </c>
      <c r="C82" s="14" t="s">
        <v>101</v>
      </c>
      <c r="D82" s="40">
        <v>183.6</v>
      </c>
      <c r="E82" s="34">
        <v>227.7</v>
      </c>
      <c r="F82" s="1">
        <v>209.6</v>
      </c>
      <c r="G82" s="34">
        <f t="shared" si="12"/>
        <v>158.5216</v>
      </c>
      <c r="H82" s="34">
        <v>159.8</v>
      </c>
      <c r="I82" s="34">
        <f t="shared" si="13"/>
        <v>138.6816</v>
      </c>
      <c r="J82" s="34">
        <v>139.8</v>
      </c>
      <c r="K82" s="34">
        <f t="shared" si="14"/>
        <v>139.9297344</v>
      </c>
      <c r="L82" s="34">
        <f t="shared" si="11"/>
        <v>141.0582</v>
      </c>
    </row>
    <row r="83" spans="1:12" s="13" customFormat="1" ht="12.75">
      <c r="A83" s="20" t="s">
        <v>167</v>
      </c>
      <c r="B83" s="39" t="s">
        <v>88</v>
      </c>
      <c r="C83" s="14" t="s">
        <v>101</v>
      </c>
      <c r="D83" s="40">
        <v>23.3</v>
      </c>
      <c r="E83" s="34">
        <v>23.9</v>
      </c>
      <c r="F83" s="34">
        <v>28</v>
      </c>
      <c r="G83" s="34">
        <f t="shared" si="12"/>
        <v>22.816</v>
      </c>
      <c r="H83" s="1">
        <v>23</v>
      </c>
      <c r="I83" s="34">
        <f t="shared" si="13"/>
        <v>22.816</v>
      </c>
      <c r="J83" s="1">
        <v>23</v>
      </c>
      <c r="K83" s="34">
        <f t="shared" si="14"/>
        <v>23.021343999999996</v>
      </c>
      <c r="L83" s="34">
        <f t="shared" si="11"/>
        <v>23.206999999999997</v>
      </c>
    </row>
    <row r="84" spans="1:12" s="13" customFormat="1" ht="25.5">
      <c r="A84" s="20" t="s">
        <v>168</v>
      </c>
      <c r="B84" s="39" t="s">
        <v>89</v>
      </c>
      <c r="C84" s="14" t="s">
        <v>101</v>
      </c>
      <c r="D84" s="22">
        <v>12.7</v>
      </c>
      <c r="E84" s="1">
        <v>6.6</v>
      </c>
      <c r="F84" s="1">
        <v>18.1</v>
      </c>
      <c r="G84" s="34">
        <f t="shared" si="12"/>
        <v>17.9552</v>
      </c>
      <c r="H84" s="1">
        <v>18.1</v>
      </c>
      <c r="I84" s="34">
        <f t="shared" si="13"/>
        <v>17.856</v>
      </c>
      <c r="J84" s="34">
        <v>18</v>
      </c>
      <c r="K84" s="34">
        <f t="shared" si="14"/>
        <v>18.016703999999997</v>
      </c>
      <c r="L84" s="34">
        <f t="shared" si="11"/>
        <v>18.162</v>
      </c>
    </row>
    <row r="85" spans="1:12" s="13" customFormat="1" ht="25.5">
      <c r="A85" s="20" t="s">
        <v>169</v>
      </c>
      <c r="B85" s="33" t="s">
        <v>128</v>
      </c>
      <c r="C85" s="14" t="s">
        <v>101</v>
      </c>
      <c r="D85" s="40">
        <f>D55-D71</f>
        <v>-66.39999999999964</v>
      </c>
      <c r="E85" s="34">
        <f aca="true" t="shared" si="15" ref="E85:L85">E55-E71</f>
        <v>80.80000000000064</v>
      </c>
      <c r="F85" s="34">
        <f t="shared" si="15"/>
        <v>-30.80000000000109</v>
      </c>
      <c r="G85" s="34">
        <f t="shared" si="15"/>
        <v>24.775399999999536</v>
      </c>
      <c r="H85" s="34">
        <f t="shared" si="15"/>
        <v>33.19999999999936</v>
      </c>
      <c r="I85" s="34">
        <f t="shared" si="15"/>
        <v>-43.732400000000325</v>
      </c>
      <c r="J85" s="34">
        <f t="shared" si="15"/>
        <v>-36.40000000000009</v>
      </c>
      <c r="K85" s="34">
        <f t="shared" si="15"/>
        <v>-31.893560600000455</v>
      </c>
      <c r="L85" s="34">
        <f t="shared" si="15"/>
        <v>-24.380699999999706</v>
      </c>
    </row>
    <row r="86" spans="1:12" s="13" customFormat="1" ht="12.75">
      <c r="A86" s="17" t="s">
        <v>116</v>
      </c>
      <c r="B86" s="18" t="s">
        <v>90</v>
      </c>
      <c r="C86" s="31"/>
      <c r="D86" s="19"/>
      <c r="E86" s="19"/>
      <c r="F86" s="19"/>
      <c r="G86" s="19"/>
      <c r="H86" s="19"/>
      <c r="I86" s="19"/>
      <c r="J86" s="19"/>
      <c r="K86" s="19"/>
      <c r="L86" s="19"/>
    </row>
    <row r="87" spans="1:12" s="50" customFormat="1" ht="12.75">
      <c r="A87" s="46" t="s">
        <v>170</v>
      </c>
      <c r="B87" s="47" t="s">
        <v>182</v>
      </c>
      <c r="C87" s="14" t="s">
        <v>95</v>
      </c>
      <c r="D87" s="48">
        <v>53218.9</v>
      </c>
      <c r="E87" s="49">
        <v>56750.6</v>
      </c>
      <c r="F87" s="48">
        <v>59410</v>
      </c>
      <c r="G87" s="49">
        <v>61657.4</v>
      </c>
      <c r="H87" s="48">
        <v>62538.2</v>
      </c>
      <c r="I87" s="49">
        <v>63992.9</v>
      </c>
      <c r="J87" s="49">
        <v>65393</v>
      </c>
      <c r="K87" s="49">
        <v>66580.7</v>
      </c>
      <c r="L87" s="48">
        <v>68491</v>
      </c>
    </row>
    <row r="88" spans="1:12" s="13" customFormat="1" ht="12.75">
      <c r="A88" s="20" t="s">
        <v>171</v>
      </c>
      <c r="B88" s="21" t="s">
        <v>183</v>
      </c>
      <c r="C88" s="14" t="s">
        <v>43</v>
      </c>
      <c r="D88" s="1">
        <v>97.1</v>
      </c>
      <c r="E88" s="1">
        <v>99.6</v>
      </c>
      <c r="F88" s="1">
        <v>99.4</v>
      </c>
      <c r="G88" s="1">
        <v>100.1</v>
      </c>
      <c r="H88" s="1">
        <v>101.2</v>
      </c>
      <c r="I88" s="1">
        <v>99.8</v>
      </c>
      <c r="J88" s="1">
        <v>100.5</v>
      </c>
      <c r="K88" s="1">
        <v>100</v>
      </c>
      <c r="L88" s="1">
        <v>100.7</v>
      </c>
    </row>
    <row r="89" spans="1:12" s="13" customFormat="1" ht="39.75" customHeight="1">
      <c r="A89" s="20" t="s">
        <v>181</v>
      </c>
      <c r="B89" s="21" t="s">
        <v>91</v>
      </c>
      <c r="C89" s="14" t="s">
        <v>62</v>
      </c>
      <c r="D89" s="1">
        <v>4.4</v>
      </c>
      <c r="E89" s="1">
        <v>4.4</v>
      </c>
      <c r="F89" s="1">
        <v>4.5</v>
      </c>
      <c r="G89" s="1">
        <v>4.5</v>
      </c>
      <c r="H89" s="1">
        <v>4.3</v>
      </c>
      <c r="I89" s="1">
        <v>4.5</v>
      </c>
      <c r="J89" s="1">
        <v>4.3</v>
      </c>
      <c r="K89" s="1">
        <v>4.3</v>
      </c>
      <c r="L89" s="1">
        <v>4.2</v>
      </c>
    </row>
    <row r="90" spans="1:12" s="13" customFormat="1" ht="11.25" customHeight="1">
      <c r="A90" s="17" t="s">
        <v>117</v>
      </c>
      <c r="B90" s="18" t="s">
        <v>92</v>
      </c>
      <c r="C90" s="31"/>
      <c r="D90" s="19"/>
      <c r="E90" s="19"/>
      <c r="F90" s="19"/>
      <c r="G90" s="19"/>
      <c r="H90" s="19"/>
      <c r="I90" s="19"/>
      <c r="J90" s="19"/>
      <c r="K90" s="19"/>
      <c r="L90" s="19"/>
    </row>
    <row r="91" spans="1:12" s="13" customFormat="1" ht="12.75">
      <c r="A91" s="20" t="s">
        <v>172</v>
      </c>
      <c r="B91" s="51" t="s">
        <v>93</v>
      </c>
      <c r="C91" s="35" t="s">
        <v>184</v>
      </c>
      <c r="D91" s="22">
        <v>26560</v>
      </c>
      <c r="E91" s="23">
        <v>26600</v>
      </c>
      <c r="F91" s="23">
        <v>26700</v>
      </c>
      <c r="G91" s="23">
        <v>26720</v>
      </c>
      <c r="H91" s="23">
        <v>26750</v>
      </c>
      <c r="I91" s="23">
        <v>26780</v>
      </c>
      <c r="J91" s="23">
        <v>26800</v>
      </c>
      <c r="K91" s="23">
        <v>26810</v>
      </c>
      <c r="L91" s="23">
        <v>26850</v>
      </c>
    </row>
    <row r="92" spans="1:12" s="13" customFormat="1" ht="12.75">
      <c r="A92" s="20" t="s">
        <v>173</v>
      </c>
      <c r="B92" s="52" t="s">
        <v>119</v>
      </c>
      <c r="C92" s="35" t="s">
        <v>184</v>
      </c>
      <c r="D92" s="28">
        <v>15031</v>
      </c>
      <c r="E92" s="27">
        <v>15681</v>
      </c>
      <c r="F92" s="27">
        <v>15690</v>
      </c>
      <c r="G92" s="27">
        <v>15697</v>
      </c>
      <c r="H92" s="27">
        <v>15710</v>
      </c>
      <c r="I92" s="27">
        <v>15710</v>
      </c>
      <c r="J92" s="27">
        <v>15730</v>
      </c>
      <c r="K92" s="27">
        <v>15750</v>
      </c>
      <c r="L92" s="27">
        <v>15790</v>
      </c>
    </row>
    <row r="93" spans="1:12" s="13" customFormat="1" ht="25.5">
      <c r="A93" s="20" t="s">
        <v>174</v>
      </c>
      <c r="B93" s="21" t="s">
        <v>94</v>
      </c>
      <c r="C93" s="14" t="s">
        <v>95</v>
      </c>
      <c r="D93" s="28">
        <v>96915.9</v>
      </c>
      <c r="E93" s="27">
        <v>100140</v>
      </c>
      <c r="F93" s="26">
        <v>107049.6</v>
      </c>
      <c r="G93" s="27">
        <v>112402.1</v>
      </c>
      <c r="H93" s="27">
        <v>113365.6</v>
      </c>
      <c r="I93" s="27">
        <v>118584.2</v>
      </c>
      <c r="J93" s="27">
        <v>120280.9</v>
      </c>
      <c r="K93" s="27">
        <v>125699.3</v>
      </c>
      <c r="L93" s="27">
        <v>127978.8</v>
      </c>
    </row>
    <row r="94" spans="1:12" s="13" customFormat="1" ht="39">
      <c r="A94" s="20" t="s">
        <v>175</v>
      </c>
      <c r="B94" s="21" t="s">
        <v>96</v>
      </c>
      <c r="C94" s="14" t="s">
        <v>43</v>
      </c>
      <c r="D94" s="53">
        <v>107.3</v>
      </c>
      <c r="E94" s="55">
        <v>103.3</v>
      </c>
      <c r="F94" s="54">
        <v>106.9</v>
      </c>
      <c r="G94" s="55">
        <v>105</v>
      </c>
      <c r="H94" s="54">
        <v>105.9</v>
      </c>
      <c r="I94" s="55">
        <v>105.5</v>
      </c>
      <c r="J94" s="55">
        <v>106.1</v>
      </c>
      <c r="K94" s="55">
        <v>106</v>
      </c>
      <c r="L94" s="54">
        <v>106.4</v>
      </c>
    </row>
    <row r="95" spans="1:12" s="13" customFormat="1" ht="11.25" customHeight="1">
      <c r="A95" s="20" t="s">
        <v>176</v>
      </c>
      <c r="B95" s="21" t="s">
        <v>97</v>
      </c>
      <c r="C95" s="14" t="s">
        <v>43</v>
      </c>
      <c r="D95" s="28">
        <v>101.7</v>
      </c>
      <c r="E95" s="54">
        <v>96.5</v>
      </c>
      <c r="F95" s="54">
        <v>101.5</v>
      </c>
      <c r="G95" s="54">
        <v>101.3</v>
      </c>
      <c r="H95" s="54">
        <v>101.8</v>
      </c>
      <c r="I95" s="54">
        <v>101.4</v>
      </c>
      <c r="J95" s="54">
        <v>102</v>
      </c>
      <c r="K95" s="54">
        <v>101.9</v>
      </c>
      <c r="L95" s="54">
        <v>102.3</v>
      </c>
    </row>
    <row r="96" spans="1:12" s="13" customFormat="1" ht="25.5">
      <c r="A96" s="20" t="s">
        <v>177</v>
      </c>
      <c r="B96" s="21" t="s">
        <v>98</v>
      </c>
      <c r="C96" s="14" t="s">
        <v>62</v>
      </c>
      <c r="D96" s="28">
        <v>0.73</v>
      </c>
      <c r="E96" s="56">
        <v>0.6</v>
      </c>
      <c r="F96" s="56">
        <v>0.6</v>
      </c>
      <c r="G96" s="56">
        <v>0.64</v>
      </c>
      <c r="H96" s="56">
        <v>0.61</v>
      </c>
      <c r="I96" s="56">
        <v>0.65</v>
      </c>
      <c r="J96" s="56">
        <v>0.61</v>
      </c>
      <c r="K96" s="56">
        <v>0.64</v>
      </c>
      <c r="L96" s="56">
        <v>0.6</v>
      </c>
    </row>
    <row r="97" spans="1:12" s="13" customFormat="1" ht="36.75" customHeight="1">
      <c r="A97" s="20" t="s">
        <v>178</v>
      </c>
      <c r="B97" s="21" t="s">
        <v>99</v>
      </c>
      <c r="C97" s="35" t="s">
        <v>184</v>
      </c>
      <c r="D97" s="28">
        <v>193</v>
      </c>
      <c r="E97" s="27">
        <v>161</v>
      </c>
      <c r="F97" s="27">
        <v>160</v>
      </c>
      <c r="G97" s="27">
        <v>170</v>
      </c>
      <c r="H97" s="27">
        <v>162</v>
      </c>
      <c r="I97" s="27">
        <v>175</v>
      </c>
      <c r="J97" s="27">
        <v>163</v>
      </c>
      <c r="K97" s="27">
        <v>173</v>
      </c>
      <c r="L97" s="27">
        <v>160</v>
      </c>
    </row>
    <row r="98" spans="1:12" s="13" customFormat="1" ht="10.5" customHeight="1">
      <c r="A98" s="20" t="s">
        <v>179</v>
      </c>
      <c r="B98" s="21" t="s">
        <v>100</v>
      </c>
      <c r="C98" s="14" t="s">
        <v>101</v>
      </c>
      <c r="D98" s="28">
        <v>15517.8</v>
      </c>
      <c r="E98" s="27">
        <v>17807.7</v>
      </c>
      <c r="F98" s="27">
        <v>19050.5</v>
      </c>
      <c r="G98" s="27">
        <v>19895.2</v>
      </c>
      <c r="H98" s="27">
        <v>20188.1</v>
      </c>
      <c r="I98" s="27">
        <v>21003.6</v>
      </c>
      <c r="J98" s="27">
        <v>21441.3</v>
      </c>
      <c r="K98" s="27">
        <v>22294</v>
      </c>
      <c r="L98" s="27">
        <v>22836.5</v>
      </c>
    </row>
    <row r="99" spans="1:12" s="13" customFormat="1" ht="25.5">
      <c r="A99" s="20" t="s">
        <v>180</v>
      </c>
      <c r="B99" s="21" t="s">
        <v>104</v>
      </c>
      <c r="C99" s="14" t="s">
        <v>43</v>
      </c>
      <c r="D99" s="28">
        <v>104.7</v>
      </c>
      <c r="E99" s="27">
        <v>114.8</v>
      </c>
      <c r="F99" s="26">
        <v>107</v>
      </c>
      <c r="G99" s="27">
        <v>104.4</v>
      </c>
      <c r="H99" s="26">
        <v>106</v>
      </c>
      <c r="I99" s="27">
        <v>105.6</v>
      </c>
      <c r="J99" s="26">
        <v>106.2</v>
      </c>
      <c r="K99" s="27">
        <v>106.1</v>
      </c>
      <c r="L99" s="27">
        <v>106.5</v>
      </c>
    </row>
    <row r="100" spans="1:12" s="13" customFormat="1" ht="12.75">
      <c r="A100" s="73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s="13" customFormat="1" ht="12.75">
      <c r="A101" s="75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</row>
    <row r="102" spans="1:12" s="10" customFormat="1" ht="12.7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</sheetData>
  <sheetProtection/>
  <mergeCells count="12">
    <mergeCell ref="A100:L100"/>
    <mergeCell ref="A101:L101"/>
    <mergeCell ref="A1:L1"/>
    <mergeCell ref="A2:L2"/>
    <mergeCell ref="C4:C6"/>
    <mergeCell ref="G4:L4"/>
    <mergeCell ref="D5:D7"/>
    <mergeCell ref="E5:E7"/>
    <mergeCell ref="F5:F7"/>
    <mergeCell ref="G5:H5"/>
    <mergeCell ref="I5:J5"/>
    <mergeCell ref="K5:L5"/>
  </mergeCells>
  <printOptions/>
  <pageMargins left="0.3937007874015748" right="0.3937007874015748" top="0.7874015748031497" bottom="0.1968503937007874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Пивоварчик Лидия Геннадьевна</cp:lastModifiedBy>
  <cp:lastPrinted>2023-06-27T11:06:36Z</cp:lastPrinted>
  <dcterms:created xsi:type="dcterms:W3CDTF">2018-10-15T12:06:40Z</dcterms:created>
  <dcterms:modified xsi:type="dcterms:W3CDTF">2023-07-13T07:55:00Z</dcterms:modified>
  <cp:category/>
  <cp:version/>
  <cp:contentType/>
  <cp:contentStatus/>
</cp:coreProperties>
</file>