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2" windowWidth="14952" windowHeight="8172" activeTab="0"/>
  </bookViews>
  <sheets>
    <sheet name="2013" sheetId="1" r:id="rId1"/>
    <sheet name="Отчет о совместимости" sheetId="2" r:id="rId2"/>
  </sheets>
  <definedNames>
    <definedName name="_xlnm.Print_Area" localSheetId="0">'2013'!$A$1:$N$115</definedName>
  </definedNames>
  <calcPr fullCalcOnLoad="1"/>
</workbook>
</file>

<file path=xl/sharedStrings.xml><?xml version="1.0" encoding="utf-8"?>
<sst xmlns="http://schemas.openxmlformats.org/spreadsheetml/2006/main" count="109" uniqueCount="81">
  <si>
    <t>Кол-во</t>
  </si>
  <si>
    <t>Наименование  услуги</t>
  </si>
  <si>
    <t>Основные характеристики</t>
  </si>
  <si>
    <t>1*</t>
  </si>
  <si>
    <t>2*</t>
  </si>
  <si>
    <t>3*</t>
  </si>
  <si>
    <t>Дата сбора данных</t>
  </si>
  <si>
    <t>Срок действия цен</t>
  </si>
  <si>
    <t>Ед. измер</t>
  </si>
  <si>
    <t>сумма, руб.</t>
  </si>
  <si>
    <t>цена, руб.</t>
  </si>
  <si>
    <t>Средняя цена, руб.</t>
  </si>
  <si>
    <t>Итого:</t>
  </si>
  <si>
    <t>МБОУ "Средняя общеобразовательная школа № 5"</t>
  </si>
  <si>
    <t>Директор _____________________ С.Н. Дюльдина</t>
  </si>
  <si>
    <t>Заключение по результатам лабораторных исследований</t>
  </si>
  <si>
    <t>Отбор проб: вода на химанализ</t>
  </si>
  <si>
    <t>4*</t>
  </si>
  <si>
    <t xml:space="preserve"> IV Обоснование начальной (максимальной) цены гражданско-правового договора на оказание услуг по проведению лабораторных исследований.</t>
  </si>
  <si>
    <t>Вода питьевая</t>
  </si>
  <si>
    <t>Санитарно-гигиенические исследования</t>
  </si>
  <si>
    <t>Бактериологоические исследование</t>
  </si>
  <si>
    <t>Исследования физических факторов</t>
  </si>
  <si>
    <t>Исполнитель : Маслова Лилия Константиновна тел. 2-66-96</t>
  </si>
  <si>
    <t xml:space="preserve"> Всего начальная (максимальная) цена, руб. </t>
  </si>
  <si>
    <t>Отбор проб вода на баканализ</t>
  </si>
  <si>
    <t>Заключение по результатам дабораторных исследований</t>
  </si>
  <si>
    <t xml:space="preserve">Дез. средства (раствор/сухое) </t>
  </si>
  <si>
    <t xml:space="preserve">Отбор проб: дезинфицирующего средства </t>
  </si>
  <si>
    <t>Паразитологические исследования</t>
  </si>
  <si>
    <t xml:space="preserve">Отбор проб смывы с объекта внешней среды </t>
  </si>
  <si>
    <t>Замеры уровня шума</t>
  </si>
  <si>
    <t>Смывы споверхностей(яйца гельминтов) начальные классы, туалетные комнаты</t>
  </si>
  <si>
    <t>Смывы с поверхностей (цист прстейщих) начальные классы, туалетные комнаты</t>
  </si>
  <si>
    <t>Измерение параметров микроклимата</t>
  </si>
  <si>
    <t xml:space="preserve">Измерение параметров освещенности </t>
  </si>
  <si>
    <t>Измерение ЭМП от ПВЭМ</t>
  </si>
  <si>
    <t>Измерения параметров микроклимата (пищеблок)</t>
  </si>
  <si>
    <t>Измерения параметров освещенности (пищеблок)</t>
  </si>
  <si>
    <t>Замеры уровня шума (пищеблок)</t>
  </si>
  <si>
    <t>ул. Садовая, 1б</t>
  </si>
  <si>
    <t>Бактериологические исследования</t>
  </si>
  <si>
    <t>Готовые блюда</t>
  </si>
  <si>
    <t xml:space="preserve">Отбор проб: пищевые продукты </t>
  </si>
  <si>
    <t>Смывы на БГКП</t>
  </si>
  <si>
    <t>Смывы на сальмонеллы</t>
  </si>
  <si>
    <t>Смывы на иерсинии</t>
  </si>
  <si>
    <t>Отбор проб: смывы с объекта внешней среды</t>
  </si>
  <si>
    <t>Отбор проб: вода на баканализ</t>
  </si>
  <si>
    <t>Почва (песок)</t>
  </si>
  <si>
    <t>Отбор проб: почва (песок)</t>
  </si>
  <si>
    <t>Готовые блюда (КТО)</t>
  </si>
  <si>
    <t>Витамин С</t>
  </si>
  <si>
    <t>Содержание нитратов в свежих овощах и фруктах</t>
  </si>
  <si>
    <t>Калорийность (суточная)</t>
  </si>
  <si>
    <t>Физико-химическое исследование сырой продукции</t>
  </si>
  <si>
    <t>Йодированная соль</t>
  </si>
  <si>
    <t>Отбор проб: пищевые продукты</t>
  </si>
  <si>
    <t>Дез. Средства (раствор/сухое)</t>
  </si>
  <si>
    <t>Отбор проб:дезинфицирующие средства</t>
  </si>
  <si>
    <t>Смывы с поверхностей (яйца гельминтов) пищеблок</t>
  </si>
  <si>
    <t>Смывы с поверхностей (цист простейших) пищеблок</t>
  </si>
  <si>
    <t>Смывы с поверхностей (яйца гельминтов) игровые уголки, спальни, туалетные комнаты</t>
  </si>
  <si>
    <t>Смывы с поверхностей (цист простейших) игровые уголки, спальни, туалетные комнаты</t>
  </si>
  <si>
    <t>Радиологические исследования</t>
  </si>
  <si>
    <t>Измерения физических факторов</t>
  </si>
  <si>
    <t>Измерение параметров освещенности</t>
  </si>
  <si>
    <t>ул. Свердлова, 12</t>
  </si>
  <si>
    <t>Начальная (максимальная) цена</t>
  </si>
  <si>
    <t>ИТОГО:</t>
  </si>
  <si>
    <t>1* Коммерческое предложение № 810 от 01.12.15г.</t>
  </si>
  <si>
    <t>1* Коммерческое предложение № б/н от 04.12.15г.</t>
  </si>
  <si>
    <t xml:space="preserve">Начальная (максимальная) цена в размере 323 0872 рублей 50 копеек. </t>
  </si>
  <si>
    <t>Дата составления сводной  таблицы 08.12.2015 год</t>
  </si>
  <si>
    <t>Отчет о совместимости для Обоснование.xls</t>
  </si>
  <si>
    <t>Дата отчета: 08.12.2015 8:07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</si>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</sst>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#,##0.00_ ;\-#,##0.00\ "/>
    <numFmt numFmtId="176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3" fontId="5" fillId="0" borderId="10" xfId="60" applyFont="1" applyFill="1" applyBorder="1" applyAlignment="1">
      <alignment horizontal="center" vertical="center" shrinkToFit="1"/>
    </xf>
    <xf numFmtId="43" fontId="12" fillId="0" borderId="10" xfId="6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43" fontId="5" fillId="0" borderId="10" xfId="0" applyNumberFormat="1" applyFont="1" applyFill="1" applyBorder="1" applyAlignment="1">
      <alignment horizontal="center" vertical="center" shrinkToFit="1"/>
    </xf>
    <xf numFmtId="175" fontId="5" fillId="0" borderId="10" xfId="60" applyNumberFormat="1" applyFont="1" applyFill="1" applyBorder="1" applyAlignment="1">
      <alignment horizontal="center" vertical="center" shrinkToFit="1"/>
    </xf>
    <xf numFmtId="4" fontId="5" fillId="32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0" fontId="5" fillId="0" borderId="10" xfId="6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43" fontId="12" fillId="0" borderId="10" xfId="0" applyNumberFormat="1" applyFont="1" applyFill="1" applyBorder="1" applyAlignment="1">
      <alignment horizontal="center" vertical="center" shrinkToFit="1"/>
    </xf>
    <xf numFmtId="0" fontId="5" fillId="32" borderId="10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top" wrapText="1"/>
    </xf>
    <xf numFmtId="43" fontId="15" fillId="0" borderId="10" xfId="60" applyFont="1" applyFill="1" applyBorder="1" applyAlignment="1">
      <alignment horizontal="center" vertical="center" shrinkToFit="1"/>
    </xf>
    <xf numFmtId="43" fontId="14" fillId="0" borderId="10" xfId="60" applyFont="1" applyFill="1" applyBorder="1" applyAlignment="1">
      <alignment horizontal="center" vertical="center" shrinkToFit="1"/>
    </xf>
    <xf numFmtId="43" fontId="14" fillId="32" borderId="10" xfId="60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14" fontId="12" fillId="0" borderId="10" xfId="0" applyNumberFormat="1" applyFont="1" applyFill="1" applyBorder="1" applyAlignment="1">
      <alignment horizontal="center" vertical="center" shrinkToFit="1"/>
    </xf>
    <xf numFmtId="4" fontId="12" fillId="0" borderId="10" xfId="0" applyNumberFormat="1" applyFont="1" applyFill="1" applyBorder="1" applyAlignment="1">
      <alignment horizontal="center" vertical="center" shrinkToFit="1"/>
    </xf>
    <xf numFmtId="4" fontId="12" fillId="32" borderId="10" xfId="0" applyNumberFormat="1" applyFont="1" applyFill="1" applyBorder="1" applyAlignment="1">
      <alignment horizontal="center" vertical="center" shrinkToFit="1"/>
    </xf>
    <xf numFmtId="175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1" fillId="34" borderId="13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14" fontId="5" fillId="0" borderId="16" xfId="0" applyNumberFormat="1" applyFont="1" applyFill="1" applyBorder="1" applyAlignment="1">
      <alignment horizontal="center" vertical="center" shrinkToFit="1"/>
    </xf>
    <xf numFmtId="43" fontId="12" fillId="0" borderId="16" xfId="0" applyNumberFormat="1" applyFont="1" applyFill="1" applyBorder="1" applyAlignment="1">
      <alignment horizontal="center" vertical="center" shrinkToFit="1"/>
    </xf>
    <xf numFmtId="4" fontId="12" fillId="0" borderId="16" xfId="0" applyNumberFormat="1" applyFont="1" applyFill="1" applyBorder="1" applyAlignment="1">
      <alignment horizontal="center" vertical="center" shrinkToFit="1"/>
    </xf>
    <xf numFmtId="4" fontId="5" fillId="32" borderId="16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top" wrapText="1"/>
    </xf>
    <xf numFmtId="14" fontId="5" fillId="0" borderId="12" xfId="0" applyNumberFormat="1" applyFont="1" applyFill="1" applyBorder="1" applyAlignment="1">
      <alignment horizontal="center" vertical="center" shrinkToFit="1"/>
    </xf>
    <xf numFmtId="43" fontId="12" fillId="0" borderId="12" xfId="0" applyNumberFormat="1" applyFont="1" applyFill="1" applyBorder="1" applyAlignment="1">
      <alignment horizontal="center" vertical="center" shrinkToFit="1"/>
    </xf>
    <xf numFmtId="43" fontId="5" fillId="0" borderId="12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  <xf numFmtId="4" fontId="5" fillId="32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5" fontId="10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view="pageBreakPreview" zoomScaleNormal="80" zoomScaleSheetLayoutView="100" zoomScalePageLayoutView="0" workbookViewId="0" topLeftCell="A75">
      <selection activeCell="B16" sqref="B16"/>
    </sheetView>
  </sheetViews>
  <sheetFormatPr defaultColWidth="9.125" defaultRowHeight="12.75"/>
  <cols>
    <col min="1" max="1" width="12.75390625" style="9" customWidth="1"/>
    <col min="2" max="2" width="55.50390625" style="9" customWidth="1"/>
    <col min="3" max="3" width="7.625" style="9" customWidth="1"/>
    <col min="4" max="4" width="6.50390625" style="9" customWidth="1"/>
    <col min="5" max="5" width="10.375" style="9" customWidth="1"/>
    <col min="6" max="6" width="10.50390625" style="9" customWidth="1"/>
    <col min="7" max="7" width="7.375" style="9" customWidth="1"/>
    <col min="8" max="8" width="8.50390625" style="9" customWidth="1"/>
    <col min="9" max="9" width="8.375" style="9" customWidth="1"/>
    <col min="10" max="10" width="9.00390625" style="9" customWidth="1"/>
    <col min="11" max="11" width="9.00390625" style="9" hidden="1" customWidth="1"/>
    <col min="12" max="12" width="7.50390625" style="9" hidden="1" customWidth="1"/>
    <col min="13" max="13" width="7.50390625" style="9" customWidth="1"/>
    <col min="14" max="14" width="12.00390625" style="9" customWidth="1"/>
    <col min="15" max="16384" width="9.125" style="9" customWidth="1"/>
  </cols>
  <sheetData>
    <row r="1" spans="1:14" s="1" customFormat="1" ht="18.75" customHeight="1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" customFormat="1" ht="15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1" customFormat="1" ht="13.5" customHeight="1">
      <c r="A3" s="105" t="s">
        <v>80</v>
      </c>
      <c r="B3" s="105"/>
      <c r="C3" s="105"/>
      <c r="D3" s="105"/>
      <c r="E3" s="105"/>
      <c r="F3" s="105"/>
      <c r="N3" s="2"/>
    </row>
    <row r="4" spans="1:14" s="1" customFormat="1" ht="16.5" customHeight="1">
      <c r="A4" s="90" t="s">
        <v>1</v>
      </c>
      <c r="B4" s="90" t="s">
        <v>2</v>
      </c>
      <c r="C4" s="90" t="s">
        <v>8</v>
      </c>
      <c r="D4" s="95" t="s">
        <v>0</v>
      </c>
      <c r="E4" s="17"/>
      <c r="F4" s="18"/>
      <c r="G4" s="18"/>
      <c r="H4" s="18"/>
      <c r="I4" s="18"/>
      <c r="J4" s="18"/>
      <c r="K4" s="18"/>
      <c r="L4" s="18"/>
      <c r="M4" s="19"/>
      <c r="N4" s="91" t="s">
        <v>24</v>
      </c>
    </row>
    <row r="5" spans="1:14" s="1" customFormat="1" ht="16.5" customHeight="1">
      <c r="A5" s="90"/>
      <c r="B5" s="90"/>
      <c r="C5" s="90"/>
      <c r="D5" s="95"/>
      <c r="E5" s="91" t="s">
        <v>3</v>
      </c>
      <c r="F5" s="91"/>
      <c r="G5" s="91" t="s">
        <v>4</v>
      </c>
      <c r="H5" s="91"/>
      <c r="I5" s="91" t="s">
        <v>5</v>
      </c>
      <c r="J5" s="91"/>
      <c r="K5" s="96" t="s">
        <v>17</v>
      </c>
      <c r="L5" s="97"/>
      <c r="M5" s="90" t="s">
        <v>11</v>
      </c>
      <c r="N5" s="91"/>
    </row>
    <row r="6" spans="1:14" s="1" customFormat="1" ht="33.75" customHeight="1">
      <c r="A6" s="94"/>
      <c r="B6" s="90"/>
      <c r="C6" s="90"/>
      <c r="D6" s="95"/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9</v>
      </c>
      <c r="K6" s="6" t="s">
        <v>10</v>
      </c>
      <c r="L6" s="6" t="s">
        <v>9</v>
      </c>
      <c r="M6" s="90"/>
      <c r="N6" s="91"/>
    </row>
    <row r="7" spans="1:14" s="1" customFormat="1" ht="1.5" customHeight="1">
      <c r="A7" s="102" t="s">
        <v>40</v>
      </c>
      <c r="B7" s="31"/>
      <c r="C7" s="3"/>
      <c r="D7" s="4"/>
      <c r="E7" s="6"/>
      <c r="F7" s="6"/>
      <c r="G7" s="6"/>
      <c r="H7" s="6"/>
      <c r="I7" s="6"/>
      <c r="J7" s="6"/>
      <c r="K7" s="6"/>
      <c r="L7" s="6"/>
      <c r="M7" s="3"/>
      <c r="N7" s="5"/>
    </row>
    <row r="8" spans="1:14" s="1" customFormat="1" ht="20.25" customHeight="1">
      <c r="A8" s="103"/>
      <c r="B8" s="57" t="s">
        <v>21</v>
      </c>
      <c r="C8" s="3"/>
      <c r="D8" s="4"/>
      <c r="E8" s="6"/>
      <c r="F8" s="6"/>
      <c r="G8" s="6"/>
      <c r="H8" s="6"/>
      <c r="I8" s="6"/>
      <c r="J8" s="6"/>
      <c r="K8" s="6"/>
      <c r="L8" s="6"/>
      <c r="M8" s="3"/>
      <c r="N8" s="5"/>
    </row>
    <row r="9" spans="1:14" s="1" customFormat="1" ht="14.25" customHeight="1">
      <c r="A9" s="103"/>
      <c r="B9" s="33" t="s">
        <v>19</v>
      </c>
      <c r="C9" s="98"/>
      <c r="D9" s="12">
        <v>2</v>
      </c>
      <c r="E9" s="10">
        <f>F9/D9</f>
        <v>856.68</v>
      </c>
      <c r="F9" s="10">
        <v>1713.36</v>
      </c>
      <c r="G9" s="10">
        <f>H9/D9</f>
        <v>750</v>
      </c>
      <c r="H9" s="10">
        <v>1500</v>
      </c>
      <c r="I9" s="10">
        <f>J9/D9</f>
        <v>705.125</v>
      </c>
      <c r="J9" s="10">
        <v>1410.25</v>
      </c>
      <c r="K9" s="10">
        <f>L9/D9</f>
        <v>3250.445</v>
      </c>
      <c r="L9" s="10">
        <v>6500.89</v>
      </c>
      <c r="M9" s="10">
        <f>(E9+G9+I9)/3</f>
        <v>770.6016666666666</v>
      </c>
      <c r="N9" s="10">
        <f>D9*M9</f>
        <v>1541.2033333333331</v>
      </c>
    </row>
    <row r="10" spans="1:14" s="1" customFormat="1" ht="14.25" customHeight="1">
      <c r="A10" s="103"/>
      <c r="B10" s="33" t="s">
        <v>25</v>
      </c>
      <c r="C10" s="98"/>
      <c r="D10" s="12">
        <v>2</v>
      </c>
      <c r="E10" s="10">
        <f>F10/D10</f>
        <v>586.46</v>
      </c>
      <c r="F10" s="10">
        <v>1172.92</v>
      </c>
      <c r="G10" s="10">
        <f>H10/D10</f>
        <v>450.18</v>
      </c>
      <c r="H10" s="10">
        <v>900.36</v>
      </c>
      <c r="I10" s="10">
        <f>J10/D10</f>
        <v>425.105</v>
      </c>
      <c r="J10" s="10">
        <v>850.21</v>
      </c>
      <c r="K10" s="10">
        <f>L10/D10</f>
        <v>2528.44</v>
      </c>
      <c r="L10" s="10">
        <v>5056.88</v>
      </c>
      <c r="M10" s="10">
        <f>(E10+G10+I10)/3</f>
        <v>487.2483333333334</v>
      </c>
      <c r="N10" s="10">
        <f>D10*M10</f>
        <v>974.4966666666668</v>
      </c>
    </row>
    <row r="11" spans="1:14" s="1" customFormat="1" ht="14.25" customHeight="1">
      <c r="A11" s="103"/>
      <c r="B11" s="34" t="s">
        <v>26</v>
      </c>
      <c r="C11" s="98"/>
      <c r="D11" s="12">
        <v>2</v>
      </c>
      <c r="E11" s="10">
        <f>F11/D11</f>
        <v>503.86</v>
      </c>
      <c r="F11" s="10">
        <v>1007.72</v>
      </c>
      <c r="G11" s="10">
        <f>H11/D11</f>
        <v>425.225</v>
      </c>
      <c r="H11" s="10">
        <v>850.45</v>
      </c>
      <c r="I11" s="10">
        <f>J11/D11</f>
        <v>390.16</v>
      </c>
      <c r="J11" s="22">
        <v>780.32</v>
      </c>
      <c r="K11" s="10">
        <f>L11/D11</f>
        <v>8750.28</v>
      </c>
      <c r="L11" s="10">
        <v>17500.56</v>
      </c>
      <c r="M11" s="10">
        <f>(E11+G11+I11)/3</f>
        <v>439.7483333333334</v>
      </c>
      <c r="N11" s="10">
        <f>D11*M11</f>
        <v>879.4966666666668</v>
      </c>
    </row>
    <row r="12" spans="1:14" s="1" customFormat="1" ht="12.75">
      <c r="A12" s="103"/>
      <c r="C12" s="98"/>
      <c r="D12" s="12"/>
      <c r="E12" s="10"/>
      <c r="F12" s="11">
        <f>F9+F10+F11</f>
        <v>3894</v>
      </c>
      <c r="G12" s="10"/>
      <c r="H12" s="11">
        <f>H9+H10+H11</f>
        <v>3250.8100000000004</v>
      </c>
      <c r="I12" s="10"/>
      <c r="J12" s="11">
        <f>J9+J10+J11</f>
        <v>3040.78</v>
      </c>
      <c r="K12" s="10"/>
      <c r="L12" s="10"/>
      <c r="M12" s="10"/>
      <c r="N12" s="11">
        <f>N9+N10+N11</f>
        <v>3395.1966666666667</v>
      </c>
    </row>
    <row r="13" spans="1:14" s="1" customFormat="1" ht="15">
      <c r="A13" s="103"/>
      <c r="B13" s="32" t="s">
        <v>20</v>
      </c>
      <c r="C13" s="98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1" customFormat="1" ht="13.5" customHeight="1">
      <c r="A14" s="103"/>
      <c r="B14" s="33" t="s">
        <v>19</v>
      </c>
      <c r="C14" s="98"/>
      <c r="D14" s="12">
        <v>2</v>
      </c>
      <c r="E14" s="10">
        <v>7373.82</v>
      </c>
      <c r="F14" s="10">
        <v>16269.84</v>
      </c>
      <c r="G14" s="10">
        <f>H14/D14</f>
        <v>7400</v>
      </c>
      <c r="H14" s="10">
        <v>14800</v>
      </c>
      <c r="I14" s="10">
        <f>J14/D14</f>
        <v>6900.29</v>
      </c>
      <c r="J14" s="10">
        <v>13800.58</v>
      </c>
      <c r="K14" s="10"/>
      <c r="L14" s="10"/>
      <c r="M14" s="10">
        <f>(E14+G14+I14)/3</f>
        <v>7224.703333333334</v>
      </c>
      <c r="N14" s="10">
        <f>D14*M14</f>
        <v>14449.406666666668</v>
      </c>
    </row>
    <row r="15" spans="1:14" s="1" customFormat="1" ht="15">
      <c r="A15" s="103"/>
      <c r="B15" s="33" t="s">
        <v>16</v>
      </c>
      <c r="C15" s="98"/>
      <c r="D15" s="12">
        <v>2</v>
      </c>
      <c r="E15" s="10">
        <v>492.06</v>
      </c>
      <c r="F15" s="10">
        <v>1083.24</v>
      </c>
      <c r="G15" s="10">
        <f>H15/D15</f>
        <v>501.48</v>
      </c>
      <c r="H15" s="10">
        <v>1002.96</v>
      </c>
      <c r="I15" s="10">
        <f>J15/D15</f>
        <v>450.28</v>
      </c>
      <c r="J15" s="10">
        <v>900.56</v>
      </c>
      <c r="K15" s="10"/>
      <c r="L15" s="10"/>
      <c r="M15" s="10">
        <f>(E15+G15+I15)/3</f>
        <v>481.2733333333333</v>
      </c>
      <c r="N15" s="10">
        <f>D15*M15</f>
        <v>962.5466666666666</v>
      </c>
    </row>
    <row r="16" spans="1:14" s="1" customFormat="1" ht="15">
      <c r="A16" s="103"/>
      <c r="B16" s="33" t="s">
        <v>27</v>
      </c>
      <c r="C16" s="98"/>
      <c r="D16" s="12">
        <v>2</v>
      </c>
      <c r="E16" s="10">
        <v>618.32</v>
      </c>
      <c r="F16" s="10">
        <v>1359.36</v>
      </c>
      <c r="G16" s="10">
        <f>H16/D16</f>
        <v>550.24</v>
      </c>
      <c r="H16" s="10">
        <v>1100.48</v>
      </c>
      <c r="I16" s="10">
        <f>J16/D16</f>
        <v>500.0125</v>
      </c>
      <c r="J16" s="10">
        <v>1000.025</v>
      </c>
      <c r="K16" s="10"/>
      <c r="L16" s="10"/>
      <c r="M16" s="10">
        <f>(E16+G16+I16)/3</f>
        <v>556.1908333333333</v>
      </c>
      <c r="N16" s="10">
        <f>D16*M16</f>
        <v>1112.3816666666667</v>
      </c>
    </row>
    <row r="17" spans="1:14" s="1" customFormat="1" ht="15">
      <c r="A17" s="103"/>
      <c r="B17" s="33" t="s">
        <v>28</v>
      </c>
      <c r="C17" s="98"/>
      <c r="D17" s="12">
        <v>4</v>
      </c>
      <c r="E17" s="10">
        <v>533.36</v>
      </c>
      <c r="F17" s="10">
        <v>2345.84</v>
      </c>
      <c r="G17" s="10">
        <f>H17/D17</f>
        <v>502.6125</v>
      </c>
      <c r="H17" s="10">
        <v>2010.45</v>
      </c>
      <c r="I17" s="10">
        <f>J17/D17</f>
        <v>475.0075</v>
      </c>
      <c r="J17" s="10">
        <v>1900.03</v>
      </c>
      <c r="K17" s="10"/>
      <c r="L17" s="10"/>
      <c r="M17" s="10">
        <f>(E17+G17+I17)/3</f>
        <v>503.66</v>
      </c>
      <c r="N17" s="10">
        <f>D17*M17</f>
        <v>2014.64</v>
      </c>
    </row>
    <row r="18" spans="1:14" s="1" customFormat="1" ht="21" customHeight="1">
      <c r="A18" s="103"/>
      <c r="B18" s="34" t="s">
        <v>26</v>
      </c>
      <c r="C18" s="98"/>
      <c r="D18" s="12">
        <v>4</v>
      </c>
      <c r="E18" s="10">
        <f>F18/D18</f>
        <v>503.86</v>
      </c>
      <c r="F18" s="10">
        <v>2015.44</v>
      </c>
      <c r="G18" s="10">
        <f>H18/D18</f>
        <v>452.5625</v>
      </c>
      <c r="H18" s="10">
        <v>1810.25</v>
      </c>
      <c r="I18" s="10">
        <f>J18/D18</f>
        <v>416.87</v>
      </c>
      <c r="J18" s="10">
        <v>1667.48</v>
      </c>
      <c r="K18" s="10"/>
      <c r="L18" s="10"/>
      <c r="M18" s="10">
        <f>(E18+G18+I18)/3</f>
        <v>457.76416666666665</v>
      </c>
      <c r="N18" s="10">
        <f>D18*M18</f>
        <v>1831.0566666666666</v>
      </c>
    </row>
    <row r="19" spans="1:14" s="1" customFormat="1" ht="15">
      <c r="A19" s="103"/>
      <c r="B19" s="33"/>
      <c r="C19" s="98"/>
      <c r="D19" s="12"/>
      <c r="E19" s="10"/>
      <c r="F19" s="11">
        <f>F14+F15+F16+F17+F18</f>
        <v>23073.72</v>
      </c>
      <c r="G19" s="10"/>
      <c r="H19" s="11">
        <f>H14+H15+H16+H17+H18</f>
        <v>20724.14</v>
      </c>
      <c r="I19" s="10"/>
      <c r="J19" s="11">
        <f>J14+J15+J16+J17+J18</f>
        <v>19268.675</v>
      </c>
      <c r="K19" s="10"/>
      <c r="L19" s="10"/>
      <c r="M19" s="10"/>
      <c r="N19" s="11">
        <f>N14+N15+N16+N17+N18</f>
        <v>20370.03166666667</v>
      </c>
    </row>
    <row r="20" spans="1:14" s="1" customFormat="1" ht="15">
      <c r="A20" s="103"/>
      <c r="B20" s="32" t="s">
        <v>29</v>
      </c>
      <c r="C20" s="98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1" customFormat="1" ht="30.75">
      <c r="A21" s="103"/>
      <c r="B21" s="33" t="s">
        <v>32</v>
      </c>
      <c r="C21" s="98"/>
      <c r="D21" s="12">
        <v>40</v>
      </c>
      <c r="E21" s="10">
        <f>F21/D21</f>
        <v>133.34</v>
      </c>
      <c r="F21" s="10">
        <v>5333.6</v>
      </c>
      <c r="G21" s="10">
        <f>H21/D21</f>
        <v>116.25899999999999</v>
      </c>
      <c r="H21" s="10">
        <v>4650.36</v>
      </c>
      <c r="I21" s="10">
        <f>J21/D21</f>
        <v>36.2555</v>
      </c>
      <c r="J21" s="10">
        <v>1450.22</v>
      </c>
      <c r="K21" s="10"/>
      <c r="L21" s="10"/>
      <c r="M21" s="10">
        <f>(E21+G21+I21)/3</f>
        <v>95.28483333333332</v>
      </c>
      <c r="N21" s="10">
        <f>D21*M21</f>
        <v>3811.393333333333</v>
      </c>
    </row>
    <row r="22" spans="1:14" s="1" customFormat="1" ht="30.75">
      <c r="A22" s="103"/>
      <c r="B22" s="33" t="s">
        <v>33</v>
      </c>
      <c r="C22" s="98"/>
      <c r="D22" s="12">
        <v>40</v>
      </c>
      <c r="E22" s="10">
        <f>F22/D22</f>
        <v>133.34</v>
      </c>
      <c r="F22" s="10">
        <v>5333.6</v>
      </c>
      <c r="G22" s="10">
        <f>H22/D22</f>
        <v>122.25899999999999</v>
      </c>
      <c r="H22" s="10">
        <v>4890.36</v>
      </c>
      <c r="I22" s="10">
        <f>J22/D22</f>
        <v>117.50375</v>
      </c>
      <c r="J22" s="10">
        <v>4700.15</v>
      </c>
      <c r="K22" s="10"/>
      <c r="L22" s="10"/>
      <c r="M22" s="10">
        <f>(E22+G22+I22)/3</f>
        <v>124.36758333333334</v>
      </c>
      <c r="N22" s="10">
        <f>D22*M22</f>
        <v>4974.703333333334</v>
      </c>
    </row>
    <row r="23" spans="1:14" s="1" customFormat="1" ht="15">
      <c r="A23" s="103"/>
      <c r="B23" s="33" t="s">
        <v>30</v>
      </c>
      <c r="C23" s="98"/>
      <c r="D23" s="12">
        <v>8</v>
      </c>
      <c r="E23" s="10">
        <f>F23/D23</f>
        <v>677.32</v>
      </c>
      <c r="F23" s="10">
        <v>5418.56</v>
      </c>
      <c r="G23" s="28">
        <f>H23/D23</f>
        <v>637.545</v>
      </c>
      <c r="H23" s="10">
        <v>5100.36</v>
      </c>
      <c r="I23" s="10">
        <f>J23/D23</f>
        <v>618.86125</v>
      </c>
      <c r="J23" s="10">
        <v>4950.89</v>
      </c>
      <c r="K23" s="10"/>
      <c r="L23" s="10"/>
      <c r="M23" s="10">
        <f>(E23+G23+I23)/3</f>
        <v>644.5754166666667</v>
      </c>
      <c r="N23" s="10">
        <f>D23*M23</f>
        <v>5156.6033333333335</v>
      </c>
    </row>
    <row r="24" spans="1:14" s="1" customFormat="1" ht="30.75">
      <c r="A24" s="103"/>
      <c r="B24" s="33" t="s">
        <v>15</v>
      </c>
      <c r="C24" s="98"/>
      <c r="D24" s="12">
        <v>8</v>
      </c>
      <c r="E24" s="10">
        <f>F24/D24</f>
        <v>503.86</v>
      </c>
      <c r="F24" s="10">
        <v>4030.88</v>
      </c>
      <c r="G24" s="10">
        <f>H24/D24</f>
        <v>426.5</v>
      </c>
      <c r="H24" s="10">
        <v>3412</v>
      </c>
      <c r="I24" s="10">
        <f>J24/D24</f>
        <v>375.00125</v>
      </c>
      <c r="J24" s="10">
        <v>3000.01</v>
      </c>
      <c r="K24" s="10"/>
      <c r="L24" s="10"/>
      <c r="M24" s="10">
        <f>(E24+G24+I24)/3</f>
        <v>435.12041666666664</v>
      </c>
      <c r="N24" s="10">
        <f>D24*M24</f>
        <v>3480.963333333333</v>
      </c>
    </row>
    <row r="25" spans="1:14" s="1" customFormat="1" ht="15">
      <c r="A25" s="103"/>
      <c r="B25" s="33"/>
      <c r="C25" s="98"/>
      <c r="D25" s="12"/>
      <c r="E25" s="10"/>
      <c r="F25" s="11">
        <f>F21+F22+F23+F24</f>
        <v>20116.640000000003</v>
      </c>
      <c r="G25" s="11"/>
      <c r="H25" s="11">
        <f>H21+H22+H23+H24</f>
        <v>18053.079999999998</v>
      </c>
      <c r="I25" s="11"/>
      <c r="J25" s="11">
        <f>J21+J22+J23+J24</f>
        <v>14101.27</v>
      </c>
      <c r="K25" s="11"/>
      <c r="L25" s="11"/>
      <c r="M25" s="10"/>
      <c r="N25" s="11">
        <f>N21+N22+N23+N24</f>
        <v>17423.663333333334</v>
      </c>
    </row>
    <row r="26" spans="1:14" s="1" customFormat="1" ht="15">
      <c r="A26" s="103"/>
      <c r="B26" s="35" t="s">
        <v>22</v>
      </c>
      <c r="C26" s="98"/>
      <c r="D26" s="16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" customFormat="1" ht="15">
      <c r="A27" s="103"/>
      <c r="B27" s="36" t="s">
        <v>34</v>
      </c>
      <c r="C27" s="98"/>
      <c r="D27" s="12">
        <v>18</v>
      </c>
      <c r="E27" s="10">
        <f aca="true" t="shared" si="0" ref="E27:E34">F27/D27</f>
        <v>287.92</v>
      </c>
      <c r="F27" s="10">
        <v>5182.56</v>
      </c>
      <c r="G27" s="10">
        <f aca="true" t="shared" si="1" ref="G27:G34">H27/D27</f>
        <v>200.0011111111111</v>
      </c>
      <c r="H27" s="10">
        <v>3600.02</v>
      </c>
      <c r="I27" s="10">
        <f aca="true" t="shared" si="2" ref="I27:I34">J27/D27</f>
        <v>166.66666666666666</v>
      </c>
      <c r="J27" s="10">
        <v>3000</v>
      </c>
      <c r="K27" s="11"/>
      <c r="L27" s="11"/>
      <c r="M27" s="10">
        <f aca="true" t="shared" si="3" ref="M27:M34">(E27+G27+I27)/3</f>
        <v>218.19592592592593</v>
      </c>
      <c r="N27" s="10">
        <f aca="true" t="shared" si="4" ref="N27:N34">D27*M27</f>
        <v>3927.5266666666666</v>
      </c>
    </row>
    <row r="28" spans="1:14" s="1" customFormat="1" ht="15">
      <c r="A28" s="103"/>
      <c r="B28" s="36" t="s">
        <v>35</v>
      </c>
      <c r="C28" s="98"/>
      <c r="D28" s="12">
        <v>40</v>
      </c>
      <c r="E28" s="10">
        <f t="shared" si="0"/>
        <v>287.91999999999996</v>
      </c>
      <c r="F28" s="10">
        <v>11516.8</v>
      </c>
      <c r="G28" s="10">
        <f t="shared" si="1"/>
        <v>220</v>
      </c>
      <c r="H28" s="10">
        <v>8800</v>
      </c>
      <c r="I28" s="10">
        <f t="shared" si="2"/>
        <v>192.764</v>
      </c>
      <c r="J28" s="10">
        <v>7710.56</v>
      </c>
      <c r="K28" s="11"/>
      <c r="L28" s="11"/>
      <c r="M28" s="10">
        <f t="shared" si="3"/>
        <v>233.56133333333332</v>
      </c>
      <c r="N28" s="10">
        <f t="shared" si="4"/>
        <v>9342.453333333333</v>
      </c>
    </row>
    <row r="29" spans="1:14" s="1" customFormat="1" ht="15">
      <c r="A29" s="103"/>
      <c r="B29" s="36" t="s">
        <v>31</v>
      </c>
      <c r="C29" s="98"/>
      <c r="D29" s="12">
        <v>10</v>
      </c>
      <c r="E29" s="10">
        <f t="shared" si="0"/>
        <v>1224.84</v>
      </c>
      <c r="F29" s="10">
        <v>12248.4</v>
      </c>
      <c r="G29" s="10">
        <f t="shared" si="1"/>
        <v>980.033</v>
      </c>
      <c r="H29" s="10">
        <v>9800.33</v>
      </c>
      <c r="I29" s="10">
        <f t="shared" si="2"/>
        <v>91.08500000000001</v>
      </c>
      <c r="J29" s="10">
        <v>910.85</v>
      </c>
      <c r="K29" s="11"/>
      <c r="L29" s="11"/>
      <c r="M29" s="10">
        <f t="shared" si="3"/>
        <v>765.3193333333334</v>
      </c>
      <c r="N29" s="10">
        <f t="shared" si="4"/>
        <v>7653.193333333334</v>
      </c>
    </row>
    <row r="30" spans="1:14" s="1" customFormat="1" ht="15">
      <c r="A30" s="103"/>
      <c r="B30" s="36" t="s">
        <v>36</v>
      </c>
      <c r="C30" s="98"/>
      <c r="D30" s="12">
        <v>38</v>
      </c>
      <c r="E30" s="10">
        <f t="shared" si="0"/>
        <v>1458.48</v>
      </c>
      <c r="F30" s="10">
        <v>55422.24</v>
      </c>
      <c r="G30" s="10">
        <f t="shared" si="1"/>
        <v>1389.483157894737</v>
      </c>
      <c r="H30" s="10">
        <v>52800.36</v>
      </c>
      <c r="I30" s="10">
        <f t="shared" si="2"/>
        <v>1347.606842105263</v>
      </c>
      <c r="J30" s="10">
        <v>51209.06</v>
      </c>
      <c r="K30" s="11"/>
      <c r="L30" s="11"/>
      <c r="M30" s="10">
        <f t="shared" si="3"/>
        <v>1398.5233333333333</v>
      </c>
      <c r="N30" s="10">
        <f t="shared" si="4"/>
        <v>53143.886666666665</v>
      </c>
    </row>
    <row r="31" spans="1:14" s="1" customFormat="1" ht="15">
      <c r="A31" s="103"/>
      <c r="B31" s="30" t="s">
        <v>37</v>
      </c>
      <c r="C31" s="98"/>
      <c r="D31" s="12">
        <v>2</v>
      </c>
      <c r="E31" s="10">
        <f t="shared" si="0"/>
        <v>287.92</v>
      </c>
      <c r="F31" s="10">
        <v>575.84</v>
      </c>
      <c r="G31" s="10">
        <f t="shared" si="1"/>
        <v>255.025</v>
      </c>
      <c r="H31" s="10">
        <v>510.05</v>
      </c>
      <c r="I31" s="10">
        <f t="shared" si="2"/>
        <v>250.125</v>
      </c>
      <c r="J31" s="10">
        <v>500.25</v>
      </c>
      <c r="K31" s="11"/>
      <c r="L31" s="11"/>
      <c r="M31" s="10">
        <f t="shared" si="3"/>
        <v>264.3566666666667</v>
      </c>
      <c r="N31" s="10">
        <f t="shared" si="4"/>
        <v>528.7133333333334</v>
      </c>
    </row>
    <row r="32" spans="1:14" s="1" customFormat="1" ht="15">
      <c r="A32" s="103"/>
      <c r="B32" s="30" t="s">
        <v>38</v>
      </c>
      <c r="C32" s="98"/>
      <c r="D32" s="12">
        <v>1</v>
      </c>
      <c r="E32" s="10">
        <f t="shared" si="0"/>
        <v>287.92</v>
      </c>
      <c r="F32" s="10">
        <v>287.92</v>
      </c>
      <c r="G32" s="10">
        <f t="shared" si="1"/>
        <v>280.11</v>
      </c>
      <c r="H32" s="10">
        <v>280.11</v>
      </c>
      <c r="I32" s="10">
        <f t="shared" si="2"/>
        <v>200</v>
      </c>
      <c r="J32" s="10">
        <v>200</v>
      </c>
      <c r="K32" s="11"/>
      <c r="L32" s="11"/>
      <c r="M32" s="10">
        <f t="shared" si="3"/>
        <v>256.01</v>
      </c>
      <c r="N32" s="10">
        <f t="shared" si="4"/>
        <v>256.01</v>
      </c>
    </row>
    <row r="33" spans="1:14" s="1" customFormat="1" ht="15">
      <c r="A33" s="103"/>
      <c r="B33" s="30" t="s">
        <v>39</v>
      </c>
      <c r="C33" s="98"/>
      <c r="D33" s="12">
        <v>1</v>
      </c>
      <c r="E33" s="10">
        <f t="shared" si="0"/>
        <v>1224.84</v>
      </c>
      <c r="F33" s="10">
        <v>1224.84</v>
      </c>
      <c r="G33" s="10">
        <f t="shared" si="1"/>
        <v>958.56</v>
      </c>
      <c r="H33" s="10">
        <v>958.56</v>
      </c>
      <c r="I33" s="10">
        <f t="shared" si="2"/>
        <v>850.98</v>
      </c>
      <c r="J33" s="10">
        <v>850.98</v>
      </c>
      <c r="K33" s="11"/>
      <c r="L33" s="11"/>
      <c r="M33" s="10">
        <f t="shared" si="3"/>
        <v>1011.4599999999999</v>
      </c>
      <c r="N33" s="10">
        <f t="shared" si="4"/>
        <v>1011.4599999999999</v>
      </c>
    </row>
    <row r="34" spans="1:14" s="1" customFormat="1" ht="15">
      <c r="A34" s="103"/>
      <c r="B34" s="24" t="s">
        <v>15</v>
      </c>
      <c r="C34" s="98"/>
      <c r="D34" s="25">
        <v>2</v>
      </c>
      <c r="E34" s="10">
        <f t="shared" si="0"/>
        <v>503.86</v>
      </c>
      <c r="F34" s="26">
        <v>1007.72</v>
      </c>
      <c r="G34" s="10">
        <f t="shared" si="1"/>
        <v>400.28</v>
      </c>
      <c r="H34" s="10">
        <v>800.56</v>
      </c>
      <c r="I34" s="10">
        <f t="shared" si="2"/>
        <v>405.28</v>
      </c>
      <c r="J34" s="10">
        <v>810.56</v>
      </c>
      <c r="K34" s="11"/>
      <c r="L34" s="11"/>
      <c r="M34" s="10">
        <f t="shared" si="3"/>
        <v>436.47333333333336</v>
      </c>
      <c r="N34" s="10">
        <f t="shared" si="4"/>
        <v>872.9466666666667</v>
      </c>
    </row>
    <row r="35" spans="1:14" s="1" customFormat="1" ht="15">
      <c r="A35" s="103"/>
      <c r="B35" s="24"/>
      <c r="C35" s="98"/>
      <c r="D35" s="25"/>
      <c r="E35" s="25"/>
      <c r="F35" s="27">
        <f>F27+F28+F29+F30+F31+F32+F33+F34</f>
        <v>87466.31999999999</v>
      </c>
      <c r="G35" s="10"/>
      <c r="H35" s="27">
        <f>H27+H28+H29+H30+H31+H32+H33+H34</f>
        <v>77549.98999999999</v>
      </c>
      <c r="I35" s="11"/>
      <c r="J35" s="11">
        <f>J27+J28+J29+J30+J31+J32+J33+J34</f>
        <v>65192.26</v>
      </c>
      <c r="K35" s="11"/>
      <c r="L35" s="11"/>
      <c r="M35" s="11"/>
      <c r="N35" s="11">
        <f>N27+N28+N29+N30+N34</f>
        <v>74940.00666666667</v>
      </c>
    </row>
    <row r="36" spans="1:14" s="1" customFormat="1" ht="24" customHeight="1">
      <c r="A36" s="103"/>
      <c r="B36" s="35" t="s">
        <v>12</v>
      </c>
      <c r="C36" s="98"/>
      <c r="D36" s="12"/>
      <c r="E36" s="10"/>
      <c r="F36" s="47">
        <f>F12+F19+F25+F35</f>
        <v>134550.68</v>
      </c>
      <c r="G36" s="48"/>
      <c r="H36" s="47">
        <f>H12+H19+H25+H35</f>
        <v>119578.01999999999</v>
      </c>
      <c r="I36" s="48"/>
      <c r="J36" s="47">
        <f>J12+J19+J25+J35</f>
        <v>101602.985</v>
      </c>
      <c r="K36" s="49" t="e">
        <f>#REF!+J25+#REF!+#REF!+J34</f>
        <v>#REF!</v>
      </c>
      <c r="L36" s="47" t="e">
        <f>#REF!+L25+#REF!</f>
        <v>#REF!</v>
      </c>
      <c r="M36" s="48"/>
      <c r="N36" s="47">
        <f>N12+N19+N25+N35</f>
        <v>116128.89833333335</v>
      </c>
    </row>
    <row r="37" spans="1:14" s="1" customFormat="1" ht="15" customHeight="1" hidden="1">
      <c r="A37" s="103"/>
      <c r="B37" s="37"/>
      <c r="C37" s="98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s="1" customFormat="1" ht="15" customHeight="1" hidden="1">
      <c r="A38" s="103"/>
      <c r="B38" s="37"/>
      <c r="C38" s="98"/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" customFormat="1" ht="15" customHeight="1" hidden="1">
      <c r="A39" s="103"/>
      <c r="B39" s="37"/>
      <c r="C39" s="98"/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1" customFormat="1" ht="15" customHeight="1" hidden="1">
      <c r="A40" s="103"/>
      <c r="B40" s="35"/>
      <c r="C40" s="98"/>
      <c r="D40" s="12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1" customFormat="1" ht="15" customHeight="1" hidden="1">
      <c r="A41" s="103"/>
      <c r="B41" s="36"/>
      <c r="C41" s="98"/>
      <c r="D41" s="12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" customFormat="1" ht="15" customHeight="1" hidden="1">
      <c r="A42" s="103"/>
      <c r="B42" s="35"/>
      <c r="C42" s="98"/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" customFormat="1" ht="15" customHeight="1" hidden="1">
      <c r="A43" s="103"/>
      <c r="B43" s="37"/>
      <c r="C43" s="98"/>
      <c r="D43" s="12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1" customFormat="1" ht="15" customHeight="1" hidden="1">
      <c r="A44" s="103"/>
      <c r="B44" s="37"/>
      <c r="C44" s="98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" customFormat="1" ht="15" customHeight="1" hidden="1">
      <c r="A45" s="103"/>
      <c r="B45" s="37"/>
      <c r="C45" s="98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1" customFormat="1" ht="15" customHeight="1" hidden="1">
      <c r="A46" s="103"/>
      <c r="B46" s="37"/>
      <c r="C46" s="98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1" customFormat="1" ht="15" customHeight="1" hidden="1">
      <c r="A47" s="29"/>
      <c r="B47" s="37"/>
      <c r="C47" s="98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s="1" customFormat="1" ht="30.75" customHeight="1">
      <c r="A48" s="85" t="s">
        <v>67</v>
      </c>
      <c r="B48" s="56" t="s">
        <v>41</v>
      </c>
      <c r="C48" s="98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1"/>
    </row>
    <row r="49" spans="1:14" s="8" customFormat="1" ht="18" customHeight="1" hidden="1">
      <c r="A49" s="38" t="s">
        <v>6</v>
      </c>
      <c r="B49" s="84"/>
      <c r="C49" s="7"/>
      <c r="D49" s="13"/>
      <c r="E49" s="13">
        <v>41625</v>
      </c>
      <c r="F49" s="14"/>
      <c r="G49" s="13">
        <v>41631</v>
      </c>
      <c r="H49" s="13"/>
      <c r="I49" s="13">
        <v>41621</v>
      </c>
      <c r="J49" s="12"/>
      <c r="K49" s="12"/>
      <c r="L49" s="12"/>
      <c r="M49" s="12"/>
      <c r="N49" s="12"/>
    </row>
    <row r="50" spans="1:14" s="8" customFormat="1" ht="16.5" customHeight="1" hidden="1">
      <c r="A50" s="39" t="s">
        <v>7</v>
      </c>
      <c r="B50" s="84"/>
      <c r="C50" s="39"/>
      <c r="D50" s="13"/>
      <c r="E50" s="13">
        <v>42369</v>
      </c>
      <c r="F50" s="21" t="e">
        <f>#REF!+F25+#REF!+#REF!+F36</f>
        <v>#REF!</v>
      </c>
      <c r="G50" s="13">
        <v>42004</v>
      </c>
      <c r="H50" s="21" t="e">
        <f>#REF!+H25+#REF!+#REF!+H36</f>
        <v>#REF!</v>
      </c>
      <c r="I50" s="13">
        <v>42004</v>
      </c>
      <c r="J50" s="12"/>
      <c r="K50" s="13">
        <v>42004</v>
      </c>
      <c r="L50" s="23">
        <f>(F36+H36+J36)/3</f>
        <v>118577.22833333333</v>
      </c>
      <c r="M50" s="12"/>
      <c r="N50" s="12"/>
    </row>
    <row r="51" spans="1:14" s="8" customFormat="1" ht="16.5" customHeight="1">
      <c r="A51" s="40"/>
      <c r="B51" s="41" t="s">
        <v>42</v>
      </c>
      <c r="C51" s="39"/>
      <c r="D51" s="43">
        <v>4</v>
      </c>
      <c r="E51" s="10">
        <f aca="true" t="shared" si="5" ref="E51:E61">F51/D51</f>
        <v>2336.4</v>
      </c>
      <c r="F51" s="21">
        <v>9345.6</v>
      </c>
      <c r="G51" s="10">
        <f aca="true" t="shared" si="6" ref="G51:G61">H51/D51</f>
        <v>2300</v>
      </c>
      <c r="H51" s="10">
        <v>9200</v>
      </c>
      <c r="I51" s="10">
        <f aca="true" t="shared" si="7" ref="I51:I61">J51/D51</f>
        <v>2275.0625</v>
      </c>
      <c r="J51" s="10">
        <v>9100.25</v>
      </c>
      <c r="K51" s="13"/>
      <c r="L51" s="23"/>
      <c r="M51" s="10">
        <f>(E51+G51+I51)/3</f>
        <v>2303.820833333333</v>
      </c>
      <c r="N51" s="10">
        <f>D51*M51</f>
        <v>9215.283333333333</v>
      </c>
    </row>
    <row r="52" spans="1:14" s="8" customFormat="1" ht="16.5" customHeight="1">
      <c r="A52" s="40"/>
      <c r="B52" s="41" t="s">
        <v>43</v>
      </c>
      <c r="C52" s="40"/>
      <c r="D52" s="43">
        <v>4</v>
      </c>
      <c r="E52" s="10">
        <f t="shared" si="5"/>
        <v>677.32</v>
      </c>
      <c r="F52" s="21">
        <v>2709.28</v>
      </c>
      <c r="G52" s="10">
        <f t="shared" si="6"/>
        <v>627.5575</v>
      </c>
      <c r="H52" s="10">
        <v>2510.23</v>
      </c>
      <c r="I52" s="10">
        <f t="shared" si="7"/>
        <v>612.5025</v>
      </c>
      <c r="J52" s="10">
        <v>2450.01</v>
      </c>
      <c r="K52" s="13"/>
      <c r="L52" s="23"/>
      <c r="M52" s="10">
        <f aca="true" t="shared" si="8" ref="M52:M61">(E52+G52+I52)/3</f>
        <v>639.1266666666667</v>
      </c>
      <c r="N52" s="10">
        <f aca="true" t="shared" si="9" ref="N52:N61">D52*M52</f>
        <v>2556.5066666666667</v>
      </c>
    </row>
    <row r="53" spans="1:14" s="8" customFormat="1" ht="16.5" customHeight="1">
      <c r="A53" s="40"/>
      <c r="B53" s="41" t="s">
        <v>44</v>
      </c>
      <c r="C53" s="40"/>
      <c r="D53" s="43">
        <v>80</v>
      </c>
      <c r="E53" s="10">
        <f t="shared" si="5"/>
        <v>364.62</v>
      </c>
      <c r="F53" s="21">
        <v>29169.6</v>
      </c>
      <c r="G53" s="10">
        <f t="shared" si="6"/>
        <v>325</v>
      </c>
      <c r="H53" s="10">
        <v>26000</v>
      </c>
      <c r="I53" s="10">
        <f t="shared" si="7"/>
        <v>287.5045</v>
      </c>
      <c r="J53" s="10">
        <v>23000.36</v>
      </c>
      <c r="K53" s="13"/>
      <c r="L53" s="23"/>
      <c r="M53" s="10">
        <f t="shared" si="8"/>
        <v>325.70816666666667</v>
      </c>
      <c r="N53" s="10">
        <f t="shared" si="9"/>
        <v>26056.653333333335</v>
      </c>
    </row>
    <row r="54" spans="1:14" s="8" customFormat="1" ht="16.5" customHeight="1">
      <c r="A54" s="40"/>
      <c r="B54" s="41" t="s">
        <v>45</v>
      </c>
      <c r="C54" s="40"/>
      <c r="D54" s="43">
        <v>10</v>
      </c>
      <c r="E54" s="10">
        <f t="shared" si="5"/>
        <v>736.3199999999999</v>
      </c>
      <c r="F54" s="21">
        <v>7363.2</v>
      </c>
      <c r="G54" s="10">
        <f t="shared" si="6"/>
        <v>725.0229999999999</v>
      </c>
      <c r="H54" s="10">
        <v>7250.23</v>
      </c>
      <c r="I54" s="10">
        <f t="shared" si="7"/>
        <v>721.0020000000001</v>
      </c>
      <c r="J54" s="10">
        <v>7210.02</v>
      </c>
      <c r="K54" s="13"/>
      <c r="L54" s="23"/>
      <c r="M54" s="10">
        <f t="shared" si="8"/>
        <v>727.4483333333333</v>
      </c>
      <c r="N54" s="10">
        <f t="shared" si="9"/>
        <v>7274.483333333333</v>
      </c>
    </row>
    <row r="55" spans="1:14" s="8" customFormat="1" ht="16.5" customHeight="1">
      <c r="A55" s="40"/>
      <c r="B55" s="41" t="s">
        <v>46</v>
      </c>
      <c r="C55" s="40"/>
      <c r="D55" s="43">
        <v>10</v>
      </c>
      <c r="E55" s="10">
        <f t="shared" si="5"/>
        <v>660.8</v>
      </c>
      <c r="F55" s="21">
        <v>6608</v>
      </c>
      <c r="G55" s="10">
        <f t="shared" si="6"/>
        <v>656.432</v>
      </c>
      <c r="H55" s="10">
        <v>6564.32</v>
      </c>
      <c r="I55" s="10">
        <f t="shared" si="7"/>
        <v>625.014</v>
      </c>
      <c r="J55" s="10">
        <v>6250.14</v>
      </c>
      <c r="K55" s="13"/>
      <c r="L55" s="23"/>
      <c r="M55" s="10">
        <f t="shared" si="8"/>
        <v>647.4153333333334</v>
      </c>
      <c r="N55" s="10">
        <f t="shared" si="9"/>
        <v>6474.153333333334</v>
      </c>
    </row>
    <row r="56" spans="1:14" s="8" customFormat="1" ht="16.5" customHeight="1">
      <c r="A56" s="40"/>
      <c r="B56" s="41" t="s">
        <v>47</v>
      </c>
      <c r="C56" s="40"/>
      <c r="D56" s="43">
        <v>12</v>
      </c>
      <c r="E56" s="10">
        <f t="shared" si="5"/>
        <v>677.32</v>
      </c>
      <c r="F56" s="21">
        <v>8127.84</v>
      </c>
      <c r="G56" s="10">
        <f t="shared" si="6"/>
        <v>675.03</v>
      </c>
      <c r="H56" s="10">
        <v>8100.36</v>
      </c>
      <c r="I56" s="10">
        <f t="shared" si="7"/>
        <v>662.5741666666667</v>
      </c>
      <c r="J56" s="10">
        <v>7950.89</v>
      </c>
      <c r="K56" s="13"/>
      <c r="L56" s="23"/>
      <c r="M56" s="10">
        <f t="shared" si="8"/>
        <v>671.6413888888889</v>
      </c>
      <c r="N56" s="10">
        <f t="shared" si="9"/>
        <v>8059.696666666667</v>
      </c>
    </row>
    <row r="57" spans="1:14" s="8" customFormat="1" ht="16.5" customHeight="1">
      <c r="A57" s="40"/>
      <c r="B57" s="41" t="s">
        <v>19</v>
      </c>
      <c r="C57" s="40"/>
      <c r="D57" s="43">
        <v>8</v>
      </c>
      <c r="E57" s="10">
        <f t="shared" si="5"/>
        <v>856.68</v>
      </c>
      <c r="F57" s="21">
        <v>6853.44</v>
      </c>
      <c r="G57" s="10">
        <f t="shared" si="6"/>
        <v>1015.67</v>
      </c>
      <c r="H57" s="10">
        <v>8125.36</v>
      </c>
      <c r="I57" s="10">
        <f t="shared" si="7"/>
        <v>1006.2675</v>
      </c>
      <c r="J57" s="10">
        <v>8050.14</v>
      </c>
      <c r="K57" s="13"/>
      <c r="L57" s="23"/>
      <c r="M57" s="10">
        <f t="shared" si="8"/>
        <v>959.5391666666666</v>
      </c>
      <c r="N57" s="10">
        <f t="shared" si="9"/>
        <v>7676.313333333333</v>
      </c>
    </row>
    <row r="58" spans="1:14" s="8" customFormat="1" ht="16.5" customHeight="1">
      <c r="A58" s="40"/>
      <c r="B58" s="41" t="s">
        <v>48</v>
      </c>
      <c r="C58" s="40"/>
      <c r="D58" s="43">
        <v>8</v>
      </c>
      <c r="E58" s="10">
        <f t="shared" si="5"/>
        <v>586.46</v>
      </c>
      <c r="F58" s="21">
        <v>4691.68</v>
      </c>
      <c r="G58" s="10">
        <f t="shared" si="6"/>
        <v>515.65375</v>
      </c>
      <c r="H58" s="10">
        <v>4125.23</v>
      </c>
      <c r="I58" s="10">
        <f t="shared" si="7"/>
        <v>501.315</v>
      </c>
      <c r="J58" s="10">
        <v>4010.52</v>
      </c>
      <c r="K58" s="13"/>
      <c r="L58" s="23"/>
      <c r="M58" s="10">
        <f t="shared" si="8"/>
        <v>534.47625</v>
      </c>
      <c r="N58" s="10">
        <f t="shared" si="9"/>
        <v>4275.81</v>
      </c>
    </row>
    <row r="59" spans="1:14" s="8" customFormat="1" ht="16.5" customHeight="1">
      <c r="A59" s="40"/>
      <c r="B59" s="41" t="s">
        <v>49</v>
      </c>
      <c r="C59" s="40"/>
      <c r="D59" s="43">
        <v>1</v>
      </c>
      <c r="E59" s="10">
        <f t="shared" si="5"/>
        <v>1398.3</v>
      </c>
      <c r="F59" s="21">
        <v>1398.3</v>
      </c>
      <c r="G59" s="10">
        <f t="shared" si="6"/>
        <v>1250.89</v>
      </c>
      <c r="H59" s="10">
        <v>1250.89</v>
      </c>
      <c r="I59" s="10">
        <f t="shared" si="7"/>
        <v>1050.65</v>
      </c>
      <c r="J59" s="10">
        <v>1050.65</v>
      </c>
      <c r="K59" s="13"/>
      <c r="L59" s="23"/>
      <c r="M59" s="10">
        <f t="shared" si="8"/>
        <v>1233.28</v>
      </c>
      <c r="N59" s="10">
        <f t="shared" si="9"/>
        <v>1233.28</v>
      </c>
    </row>
    <row r="60" spans="1:14" s="8" customFormat="1" ht="16.5" customHeight="1">
      <c r="A60" s="40"/>
      <c r="B60" s="41" t="s">
        <v>50</v>
      </c>
      <c r="C60" s="40"/>
      <c r="D60" s="43">
        <v>1</v>
      </c>
      <c r="E60" s="10">
        <f t="shared" si="5"/>
        <v>903.88</v>
      </c>
      <c r="F60" s="21">
        <v>903.88</v>
      </c>
      <c r="G60" s="10">
        <f t="shared" si="6"/>
        <v>875.23</v>
      </c>
      <c r="H60" s="10">
        <v>875.23</v>
      </c>
      <c r="I60" s="10">
        <f t="shared" si="7"/>
        <v>780</v>
      </c>
      <c r="J60" s="10">
        <v>780</v>
      </c>
      <c r="K60" s="13"/>
      <c r="L60" s="23"/>
      <c r="M60" s="10">
        <f t="shared" si="8"/>
        <v>853.0366666666667</v>
      </c>
      <c r="N60" s="10">
        <f t="shared" si="9"/>
        <v>853.0366666666667</v>
      </c>
    </row>
    <row r="61" spans="1:14" s="8" customFormat="1" ht="16.5" customHeight="1">
      <c r="A61" s="40"/>
      <c r="B61" s="41" t="s">
        <v>15</v>
      </c>
      <c r="C61" s="40"/>
      <c r="D61" s="43">
        <v>25</v>
      </c>
      <c r="E61" s="10">
        <f t="shared" si="5"/>
        <v>503.86</v>
      </c>
      <c r="F61" s="21">
        <v>12596.5</v>
      </c>
      <c r="G61" s="10">
        <f t="shared" si="6"/>
        <v>479.2008</v>
      </c>
      <c r="H61" s="10">
        <v>11980.02</v>
      </c>
      <c r="I61" s="10">
        <f t="shared" si="7"/>
        <v>404.0144</v>
      </c>
      <c r="J61" s="10">
        <v>10100.36</v>
      </c>
      <c r="K61" s="13"/>
      <c r="L61" s="23"/>
      <c r="M61" s="10">
        <f t="shared" si="8"/>
        <v>462.3584</v>
      </c>
      <c r="N61" s="10">
        <f t="shared" si="9"/>
        <v>11558.960000000001</v>
      </c>
    </row>
    <row r="62" spans="1:14" s="8" customFormat="1" ht="16.5" customHeight="1">
      <c r="A62" s="40"/>
      <c r="B62" s="41"/>
      <c r="C62" s="40"/>
      <c r="D62" s="43"/>
      <c r="E62" s="13"/>
      <c r="F62" s="44">
        <f>SUM(F51:F61)</f>
        <v>89767.31999999999</v>
      </c>
      <c r="G62" s="13"/>
      <c r="H62" s="44">
        <f>SUM(H51:H61)</f>
        <v>85981.86999999998</v>
      </c>
      <c r="I62" s="13"/>
      <c r="J62" s="44">
        <f>SUM(J51:J61)</f>
        <v>79953.34</v>
      </c>
      <c r="K62" s="51"/>
      <c r="L62" s="53"/>
      <c r="M62" s="16"/>
      <c r="N62" s="44">
        <f>SUM(N51:N61)</f>
        <v>85234.17666666668</v>
      </c>
    </row>
    <row r="63" spans="1:14" s="8" customFormat="1" ht="16.5" customHeight="1">
      <c r="A63" s="40"/>
      <c r="B63" s="42" t="s">
        <v>20</v>
      </c>
      <c r="C63" s="40"/>
      <c r="D63" s="43"/>
      <c r="E63" s="13"/>
      <c r="F63" s="21"/>
      <c r="G63" s="13"/>
      <c r="H63" s="21"/>
      <c r="I63" s="13"/>
      <c r="J63" s="12"/>
      <c r="K63" s="13"/>
      <c r="L63" s="23"/>
      <c r="M63" s="12"/>
      <c r="N63" s="12"/>
    </row>
    <row r="64" spans="1:14" s="8" customFormat="1" ht="16.5" customHeight="1">
      <c r="A64" s="40"/>
      <c r="B64" s="41" t="s">
        <v>51</v>
      </c>
      <c r="C64" s="40"/>
      <c r="D64" s="43">
        <v>2</v>
      </c>
      <c r="E64" s="10">
        <f aca="true" t="shared" si="10" ref="E64:E77">F64/D64</f>
        <v>429.52</v>
      </c>
      <c r="F64" s="21">
        <v>859.04</v>
      </c>
      <c r="G64" s="10">
        <f aca="true" t="shared" si="11" ref="G64:G77">H64/D64</f>
        <v>400</v>
      </c>
      <c r="H64" s="21">
        <v>800</v>
      </c>
      <c r="I64" s="10">
        <f aca="true" t="shared" si="12" ref="I64:I77">J64/D64</f>
        <v>394.78</v>
      </c>
      <c r="J64" s="50">
        <v>789.56</v>
      </c>
      <c r="K64" s="13"/>
      <c r="L64" s="23"/>
      <c r="M64" s="10">
        <f aca="true" t="shared" si="13" ref="M64:M77">(E64+G64+I64)/3</f>
        <v>408.09999999999997</v>
      </c>
      <c r="N64" s="10">
        <f>D64*M64</f>
        <v>816.1999999999999</v>
      </c>
    </row>
    <row r="65" spans="1:14" s="8" customFormat="1" ht="16.5" customHeight="1">
      <c r="A65" s="40"/>
      <c r="B65" s="41" t="s">
        <v>52</v>
      </c>
      <c r="C65" s="40"/>
      <c r="D65" s="43">
        <v>4</v>
      </c>
      <c r="E65" s="10">
        <f t="shared" si="10"/>
        <v>3030.24</v>
      </c>
      <c r="F65" s="21">
        <v>12120.96</v>
      </c>
      <c r="G65" s="10">
        <f t="shared" si="11"/>
        <v>2972.5575</v>
      </c>
      <c r="H65" s="21">
        <v>11890.23</v>
      </c>
      <c r="I65" s="10">
        <f t="shared" si="12"/>
        <v>2900</v>
      </c>
      <c r="J65" s="50">
        <v>11600</v>
      </c>
      <c r="K65" s="13"/>
      <c r="L65" s="23"/>
      <c r="M65" s="10">
        <f t="shared" si="13"/>
        <v>2967.599166666667</v>
      </c>
      <c r="N65" s="10">
        <f aca="true" t="shared" si="14" ref="N65:N77">D65*M65</f>
        <v>11870.396666666667</v>
      </c>
    </row>
    <row r="66" spans="1:14" s="8" customFormat="1" ht="16.5" customHeight="1">
      <c r="A66" s="40"/>
      <c r="B66" s="41" t="s">
        <v>53</v>
      </c>
      <c r="C66" s="40"/>
      <c r="D66" s="43">
        <v>4</v>
      </c>
      <c r="E66" s="10">
        <f t="shared" si="10"/>
        <v>908.6</v>
      </c>
      <c r="F66" s="21">
        <v>3634.4</v>
      </c>
      <c r="G66" s="10">
        <f t="shared" si="11"/>
        <v>885.0525</v>
      </c>
      <c r="H66" s="21">
        <v>3540.21</v>
      </c>
      <c r="I66" s="10">
        <f t="shared" si="12"/>
        <v>850.14</v>
      </c>
      <c r="J66" s="50">
        <v>3400.56</v>
      </c>
      <c r="K66" s="13"/>
      <c r="L66" s="23"/>
      <c r="M66" s="10">
        <f t="shared" si="13"/>
        <v>881.2641666666667</v>
      </c>
      <c r="N66" s="10">
        <f t="shared" si="14"/>
        <v>3525.056666666667</v>
      </c>
    </row>
    <row r="67" spans="1:14" s="8" customFormat="1" ht="16.5" customHeight="1">
      <c r="A67" s="40"/>
      <c r="B67" s="41" t="s">
        <v>54</v>
      </c>
      <c r="C67" s="40"/>
      <c r="D67" s="43">
        <v>1</v>
      </c>
      <c r="E67" s="10">
        <f t="shared" si="10"/>
        <v>13293.88</v>
      </c>
      <c r="F67" s="21">
        <v>13293.88</v>
      </c>
      <c r="G67" s="10">
        <f t="shared" si="11"/>
        <v>12980.03</v>
      </c>
      <c r="H67" s="21">
        <v>12980.03</v>
      </c>
      <c r="I67" s="10">
        <f t="shared" si="12"/>
        <v>12100.25</v>
      </c>
      <c r="J67" s="50">
        <v>12100.25</v>
      </c>
      <c r="K67" s="13"/>
      <c r="L67" s="23"/>
      <c r="M67" s="10">
        <f t="shared" si="13"/>
        <v>12791.386666666667</v>
      </c>
      <c r="N67" s="10">
        <f t="shared" si="14"/>
        <v>12791.386666666667</v>
      </c>
    </row>
    <row r="68" spans="1:14" s="8" customFormat="1" ht="16.5" customHeight="1">
      <c r="A68" s="40"/>
      <c r="B68" s="41" t="s">
        <v>55</v>
      </c>
      <c r="C68" s="40"/>
      <c r="D68" s="43">
        <v>1</v>
      </c>
      <c r="E68" s="10">
        <f t="shared" si="10"/>
        <v>1123.36</v>
      </c>
      <c r="F68" s="21">
        <v>1123.36</v>
      </c>
      <c r="G68" s="10">
        <f t="shared" si="11"/>
        <v>1050.02</v>
      </c>
      <c r="H68" s="21">
        <v>1050.02</v>
      </c>
      <c r="I68" s="10">
        <f t="shared" si="12"/>
        <v>1000.04</v>
      </c>
      <c r="J68" s="50">
        <v>1000.04</v>
      </c>
      <c r="K68" s="13"/>
      <c r="L68" s="23"/>
      <c r="M68" s="10">
        <f t="shared" si="13"/>
        <v>1057.8066666666666</v>
      </c>
      <c r="N68" s="10">
        <f t="shared" si="14"/>
        <v>1057.8066666666666</v>
      </c>
    </row>
    <row r="69" spans="1:14" s="8" customFormat="1" ht="16.5" customHeight="1">
      <c r="A69" s="40"/>
      <c r="B69" s="41" t="s">
        <v>56</v>
      </c>
      <c r="C69" s="40"/>
      <c r="D69" s="43">
        <v>1</v>
      </c>
      <c r="E69" s="10">
        <f t="shared" si="10"/>
        <v>965.24</v>
      </c>
      <c r="F69" s="21">
        <v>965.24</v>
      </c>
      <c r="G69" s="10">
        <f t="shared" si="11"/>
        <v>940</v>
      </c>
      <c r="H69" s="21">
        <v>940</v>
      </c>
      <c r="I69" s="10">
        <f t="shared" si="12"/>
        <v>930.56</v>
      </c>
      <c r="J69" s="50">
        <v>930.56</v>
      </c>
      <c r="K69" s="13"/>
      <c r="L69" s="23"/>
      <c r="M69" s="10">
        <f t="shared" si="13"/>
        <v>945.2666666666668</v>
      </c>
      <c r="N69" s="10">
        <f t="shared" si="14"/>
        <v>945.2666666666668</v>
      </c>
    </row>
    <row r="70" spans="1:14" s="8" customFormat="1" ht="16.5" customHeight="1">
      <c r="A70" s="40"/>
      <c r="B70" s="41" t="s">
        <v>57</v>
      </c>
      <c r="C70" s="40"/>
      <c r="D70" s="43">
        <v>24</v>
      </c>
      <c r="E70" s="10">
        <f t="shared" si="10"/>
        <v>677.32</v>
      </c>
      <c r="F70" s="21">
        <v>16255.68</v>
      </c>
      <c r="G70" s="10">
        <f t="shared" si="11"/>
        <v>670.8341666666666</v>
      </c>
      <c r="H70" s="21">
        <v>16100.02</v>
      </c>
      <c r="I70" s="10">
        <f t="shared" si="12"/>
        <v>666.1283333333333</v>
      </c>
      <c r="J70" s="50">
        <v>15987.08</v>
      </c>
      <c r="K70" s="13"/>
      <c r="L70" s="23"/>
      <c r="M70" s="10">
        <f t="shared" si="13"/>
        <v>671.4275</v>
      </c>
      <c r="N70" s="10">
        <f t="shared" si="14"/>
        <v>16114.26</v>
      </c>
    </row>
    <row r="71" spans="1:14" s="8" customFormat="1" ht="16.5" customHeight="1">
      <c r="A71" s="40"/>
      <c r="B71" s="41" t="s">
        <v>19</v>
      </c>
      <c r="C71" s="40"/>
      <c r="D71" s="43">
        <v>2</v>
      </c>
      <c r="E71" s="10">
        <f t="shared" si="10"/>
        <v>8134.92</v>
      </c>
      <c r="F71" s="21">
        <v>16269.84</v>
      </c>
      <c r="G71" s="10">
        <f t="shared" si="11"/>
        <v>8060.28</v>
      </c>
      <c r="H71" s="21">
        <v>16120.56</v>
      </c>
      <c r="I71" s="10">
        <f t="shared" si="12"/>
        <v>7522.93</v>
      </c>
      <c r="J71" s="50">
        <v>15045.86</v>
      </c>
      <c r="K71" s="13"/>
      <c r="L71" s="23"/>
      <c r="M71" s="10">
        <f t="shared" si="13"/>
        <v>7906.043333333334</v>
      </c>
      <c r="N71" s="10">
        <f t="shared" si="14"/>
        <v>15812.086666666668</v>
      </c>
    </row>
    <row r="72" spans="1:14" s="8" customFormat="1" ht="16.5" customHeight="1">
      <c r="A72" s="40"/>
      <c r="B72" s="41" t="s">
        <v>16</v>
      </c>
      <c r="C72" s="40"/>
      <c r="D72" s="43">
        <v>2</v>
      </c>
      <c r="E72" s="10">
        <f t="shared" si="10"/>
        <v>541.62</v>
      </c>
      <c r="F72" s="21">
        <v>1083.24</v>
      </c>
      <c r="G72" s="10">
        <f t="shared" si="11"/>
        <v>515</v>
      </c>
      <c r="H72" s="21">
        <v>1030</v>
      </c>
      <c r="I72" s="10">
        <f t="shared" si="12"/>
        <v>499.79</v>
      </c>
      <c r="J72" s="50">
        <v>999.58</v>
      </c>
      <c r="K72" s="13"/>
      <c r="L72" s="23"/>
      <c r="M72" s="10">
        <f t="shared" si="13"/>
        <v>518.8033333333333</v>
      </c>
      <c r="N72" s="10">
        <f t="shared" si="14"/>
        <v>1037.6066666666666</v>
      </c>
    </row>
    <row r="73" spans="1:14" s="8" customFormat="1" ht="16.5" customHeight="1">
      <c r="A73" s="40"/>
      <c r="B73" s="41" t="s">
        <v>58</v>
      </c>
      <c r="C73" s="40"/>
      <c r="D73" s="43">
        <v>2</v>
      </c>
      <c r="E73" s="10">
        <f t="shared" si="10"/>
        <v>679.68</v>
      </c>
      <c r="F73" s="21">
        <v>1359.36</v>
      </c>
      <c r="G73" s="10">
        <f t="shared" si="11"/>
        <v>550.125</v>
      </c>
      <c r="H73" s="21">
        <v>1100.25</v>
      </c>
      <c r="I73" s="10">
        <f t="shared" si="12"/>
        <v>500.29</v>
      </c>
      <c r="J73" s="50">
        <v>1000.58</v>
      </c>
      <c r="K73" s="13"/>
      <c r="L73" s="23"/>
      <c r="M73" s="10">
        <f t="shared" si="13"/>
        <v>576.6983333333333</v>
      </c>
      <c r="N73" s="10">
        <f t="shared" si="14"/>
        <v>1153.3966666666665</v>
      </c>
    </row>
    <row r="74" spans="1:14" s="8" customFormat="1" ht="16.5" customHeight="1">
      <c r="A74" s="40"/>
      <c r="B74" s="41" t="s">
        <v>59</v>
      </c>
      <c r="C74" s="40"/>
      <c r="D74" s="43">
        <v>4</v>
      </c>
      <c r="E74" s="10">
        <f t="shared" si="10"/>
        <v>586.46</v>
      </c>
      <c r="F74" s="21">
        <v>2345.84</v>
      </c>
      <c r="G74" s="10">
        <f t="shared" si="11"/>
        <v>577.64</v>
      </c>
      <c r="H74" s="21">
        <v>2310.56</v>
      </c>
      <c r="I74" s="10">
        <f t="shared" si="12"/>
        <v>550</v>
      </c>
      <c r="J74" s="50">
        <v>2200</v>
      </c>
      <c r="K74" s="13"/>
      <c r="L74" s="23"/>
      <c r="M74" s="10">
        <f t="shared" si="13"/>
        <v>571.3666666666667</v>
      </c>
      <c r="N74" s="10">
        <f t="shared" si="14"/>
        <v>2285.4666666666667</v>
      </c>
    </row>
    <row r="75" spans="1:14" s="8" customFormat="1" ht="16.5" customHeight="1">
      <c r="A75" s="40"/>
      <c r="B75" s="41" t="s">
        <v>49</v>
      </c>
      <c r="C75" s="40"/>
      <c r="D75" s="43">
        <v>1</v>
      </c>
      <c r="E75" s="10">
        <f t="shared" si="10"/>
        <v>2843.8</v>
      </c>
      <c r="F75" s="21">
        <v>2843.8</v>
      </c>
      <c r="G75" s="10">
        <f t="shared" si="11"/>
        <v>2658.89</v>
      </c>
      <c r="H75" s="21">
        <v>2658.89</v>
      </c>
      <c r="I75" s="10">
        <f t="shared" si="12"/>
        <v>2540.87</v>
      </c>
      <c r="J75" s="50">
        <v>2540.87</v>
      </c>
      <c r="K75" s="13"/>
      <c r="L75" s="23"/>
      <c r="M75" s="10">
        <f t="shared" si="13"/>
        <v>2681.186666666667</v>
      </c>
      <c r="N75" s="10">
        <f t="shared" si="14"/>
        <v>2681.186666666667</v>
      </c>
    </row>
    <row r="76" spans="1:14" s="8" customFormat="1" ht="16.5" customHeight="1">
      <c r="A76" s="40"/>
      <c r="B76" s="41" t="s">
        <v>50</v>
      </c>
      <c r="C76" s="40"/>
      <c r="D76" s="43">
        <v>1</v>
      </c>
      <c r="E76" s="10">
        <f t="shared" si="10"/>
        <v>903.88</v>
      </c>
      <c r="F76" s="21">
        <v>903.88</v>
      </c>
      <c r="G76" s="10">
        <f t="shared" si="11"/>
        <v>810.56</v>
      </c>
      <c r="H76" s="21">
        <v>810.56</v>
      </c>
      <c r="I76" s="10">
        <f t="shared" si="12"/>
        <v>795.89</v>
      </c>
      <c r="J76" s="50">
        <v>795.89</v>
      </c>
      <c r="K76" s="13"/>
      <c r="L76" s="23"/>
      <c r="M76" s="10">
        <f t="shared" si="13"/>
        <v>836.7766666666666</v>
      </c>
      <c r="N76" s="10">
        <f t="shared" si="14"/>
        <v>836.7766666666666</v>
      </c>
    </row>
    <row r="77" spans="1:14" s="8" customFormat="1" ht="16.5" customHeight="1">
      <c r="A77" s="40"/>
      <c r="B77" s="41" t="s">
        <v>15</v>
      </c>
      <c r="C77" s="40"/>
      <c r="D77" s="43">
        <v>17</v>
      </c>
      <c r="E77" s="10">
        <f t="shared" si="10"/>
        <v>503.86000000000007</v>
      </c>
      <c r="F77" s="21">
        <v>8565.62</v>
      </c>
      <c r="G77" s="10">
        <f t="shared" si="11"/>
        <v>476.4852941176471</v>
      </c>
      <c r="H77" s="21">
        <v>8100.25</v>
      </c>
      <c r="I77" s="10">
        <f t="shared" si="12"/>
        <v>469.7841176470588</v>
      </c>
      <c r="J77" s="50">
        <v>7986.33</v>
      </c>
      <c r="K77" s="13"/>
      <c r="L77" s="23"/>
      <c r="M77" s="10">
        <f t="shared" si="13"/>
        <v>483.37647058823535</v>
      </c>
      <c r="N77" s="10">
        <f t="shared" si="14"/>
        <v>8217.400000000001</v>
      </c>
    </row>
    <row r="78" spans="1:14" s="8" customFormat="1" ht="16.5" customHeight="1">
      <c r="A78" s="40"/>
      <c r="B78" s="41"/>
      <c r="C78" s="40"/>
      <c r="D78" s="43"/>
      <c r="E78" s="13"/>
      <c r="F78" s="44">
        <f>SUM(F64:F77)</f>
        <v>81624.14</v>
      </c>
      <c r="G78" s="13"/>
      <c r="H78" s="44">
        <f>SUM(H64:H77)</f>
        <v>79431.58</v>
      </c>
      <c r="I78" s="51"/>
      <c r="J78" s="52">
        <f>SUM(J64:J77)</f>
        <v>76377.16</v>
      </c>
      <c r="K78" s="51"/>
      <c r="L78" s="53"/>
      <c r="M78" s="16"/>
      <c r="N78" s="44">
        <f>SUM(N64:N77)</f>
        <v>79144.29333333333</v>
      </c>
    </row>
    <row r="79" spans="1:14" s="8" customFormat="1" ht="16.5" customHeight="1">
      <c r="A79" s="40"/>
      <c r="B79" s="42" t="s">
        <v>29</v>
      </c>
      <c r="C79" s="40"/>
      <c r="D79" s="43"/>
      <c r="E79" s="13"/>
      <c r="F79" s="21"/>
      <c r="G79" s="43"/>
      <c r="H79" s="43"/>
      <c r="I79" s="43"/>
      <c r="J79" s="43"/>
      <c r="K79" s="43"/>
      <c r="L79" s="45"/>
      <c r="M79" s="43"/>
      <c r="N79" s="43"/>
    </row>
    <row r="80" spans="1:14" s="8" customFormat="1" ht="16.5" customHeight="1">
      <c r="A80" s="40"/>
      <c r="B80" s="41" t="s">
        <v>60</v>
      </c>
      <c r="C80" s="40"/>
      <c r="D80" s="43">
        <v>20</v>
      </c>
      <c r="E80" s="10">
        <f aca="true" t="shared" si="15" ref="E80:E87">F80/D80</f>
        <v>133.34</v>
      </c>
      <c r="F80" s="43">
        <v>2666.8</v>
      </c>
      <c r="G80" s="10">
        <f aca="true" t="shared" si="16" ref="G80:G87">H80/D80</f>
        <v>107.5115</v>
      </c>
      <c r="H80" s="50">
        <v>2150.23</v>
      </c>
      <c r="I80" s="10">
        <f aca="true" t="shared" si="17" ref="I80:I87">J80/D80</f>
        <v>105.0125</v>
      </c>
      <c r="J80" s="50">
        <v>2100.25</v>
      </c>
      <c r="K80" s="43"/>
      <c r="L80" s="45"/>
      <c r="M80" s="10">
        <f aca="true" t="shared" si="18" ref="M80:M87">(E80+G80+I80)/3</f>
        <v>115.288</v>
      </c>
      <c r="N80" s="10">
        <f>D80*M80</f>
        <v>2305.7599999999998</v>
      </c>
    </row>
    <row r="81" spans="1:14" s="8" customFormat="1" ht="16.5" customHeight="1">
      <c r="A81" s="40"/>
      <c r="B81" s="41" t="s">
        <v>61</v>
      </c>
      <c r="C81" s="40"/>
      <c r="D81" s="43">
        <v>20</v>
      </c>
      <c r="E81" s="10">
        <f t="shared" si="15"/>
        <v>133.34</v>
      </c>
      <c r="F81" s="21">
        <v>2666.8</v>
      </c>
      <c r="G81" s="10">
        <f t="shared" si="16"/>
        <v>122.5</v>
      </c>
      <c r="H81" s="50">
        <v>2450</v>
      </c>
      <c r="I81" s="10">
        <f t="shared" si="17"/>
        <v>105</v>
      </c>
      <c r="J81" s="50">
        <v>2100</v>
      </c>
      <c r="K81" s="43"/>
      <c r="L81" s="45"/>
      <c r="M81" s="10">
        <f t="shared" si="18"/>
        <v>120.28000000000002</v>
      </c>
      <c r="N81" s="10">
        <f aca="true" t="shared" si="19" ref="N81:N87">D81*M81</f>
        <v>2405.6000000000004</v>
      </c>
    </row>
    <row r="82" spans="1:14" s="8" customFormat="1" ht="32.25" customHeight="1">
      <c r="A82" s="40"/>
      <c r="B82" s="41" t="s">
        <v>62</v>
      </c>
      <c r="C82" s="40"/>
      <c r="D82" s="43">
        <v>20</v>
      </c>
      <c r="E82" s="10">
        <f t="shared" si="15"/>
        <v>133.34</v>
      </c>
      <c r="F82" s="21">
        <v>2666.8</v>
      </c>
      <c r="G82" s="10">
        <f t="shared" si="16"/>
        <v>119.75</v>
      </c>
      <c r="H82" s="50">
        <v>2395</v>
      </c>
      <c r="I82" s="10">
        <f t="shared" si="17"/>
        <v>100.024</v>
      </c>
      <c r="J82" s="50">
        <v>2000.48</v>
      </c>
      <c r="K82" s="43"/>
      <c r="L82" s="45"/>
      <c r="M82" s="10">
        <f t="shared" si="18"/>
        <v>117.70466666666668</v>
      </c>
      <c r="N82" s="10">
        <f t="shared" si="19"/>
        <v>2354.0933333333337</v>
      </c>
    </row>
    <row r="83" spans="1:14" s="8" customFormat="1" ht="30" customHeight="1">
      <c r="A83" s="40"/>
      <c r="B83" s="41" t="s">
        <v>63</v>
      </c>
      <c r="C83" s="40"/>
      <c r="D83" s="43">
        <v>20</v>
      </c>
      <c r="E83" s="10">
        <f t="shared" si="15"/>
        <v>133.34</v>
      </c>
      <c r="F83" s="21">
        <v>2666.8</v>
      </c>
      <c r="G83" s="10">
        <f t="shared" si="16"/>
        <v>106.874</v>
      </c>
      <c r="H83" s="50">
        <v>2137.48</v>
      </c>
      <c r="I83" s="10">
        <f t="shared" si="17"/>
        <v>100.00750000000001</v>
      </c>
      <c r="J83" s="50">
        <v>2000.15</v>
      </c>
      <c r="K83" s="43"/>
      <c r="L83" s="45"/>
      <c r="M83" s="10">
        <f t="shared" si="18"/>
        <v>113.40716666666667</v>
      </c>
      <c r="N83" s="10">
        <f t="shared" si="19"/>
        <v>2268.1433333333334</v>
      </c>
    </row>
    <row r="84" spans="1:14" s="8" customFormat="1" ht="16.5" customHeight="1">
      <c r="A84" s="40"/>
      <c r="B84" s="41" t="s">
        <v>47</v>
      </c>
      <c r="C84" s="40"/>
      <c r="D84" s="43">
        <v>8</v>
      </c>
      <c r="E84" s="10">
        <f t="shared" si="15"/>
        <v>677.32</v>
      </c>
      <c r="F84" s="21">
        <v>5418.56</v>
      </c>
      <c r="G84" s="10">
        <f t="shared" si="16"/>
        <v>662.5</v>
      </c>
      <c r="H84" s="50">
        <v>5300</v>
      </c>
      <c r="I84" s="10">
        <f t="shared" si="17"/>
        <v>660.045</v>
      </c>
      <c r="J84" s="50">
        <v>5280.36</v>
      </c>
      <c r="K84" s="43"/>
      <c r="L84" s="45"/>
      <c r="M84" s="10">
        <f t="shared" si="18"/>
        <v>666.6216666666668</v>
      </c>
      <c r="N84" s="10">
        <f t="shared" si="19"/>
        <v>5332.973333333334</v>
      </c>
    </row>
    <row r="85" spans="1:14" s="8" customFormat="1" ht="16.5" customHeight="1">
      <c r="A85" s="40"/>
      <c r="B85" s="41" t="s">
        <v>49</v>
      </c>
      <c r="C85" s="40"/>
      <c r="D85" s="43">
        <v>5</v>
      </c>
      <c r="E85" s="10">
        <f t="shared" si="15"/>
        <v>1180</v>
      </c>
      <c r="F85" s="21">
        <v>5900</v>
      </c>
      <c r="G85" s="10">
        <f t="shared" si="16"/>
        <v>1089.670881</v>
      </c>
      <c r="H85" s="50">
        <v>5448.354405</v>
      </c>
      <c r="I85" s="10">
        <f t="shared" si="17"/>
        <v>1020.052</v>
      </c>
      <c r="J85" s="50">
        <v>5100.26</v>
      </c>
      <c r="K85" s="43"/>
      <c r="L85" s="45"/>
      <c r="M85" s="10">
        <f t="shared" si="18"/>
        <v>1096.5742936666668</v>
      </c>
      <c r="N85" s="10">
        <f t="shared" si="19"/>
        <v>5482.871468333334</v>
      </c>
    </row>
    <row r="86" spans="1:14" s="8" customFormat="1" ht="16.5" customHeight="1">
      <c r="A86" s="40"/>
      <c r="B86" s="41" t="s">
        <v>50</v>
      </c>
      <c r="C86" s="40"/>
      <c r="D86" s="43">
        <v>5</v>
      </c>
      <c r="E86" s="10">
        <f t="shared" si="15"/>
        <v>903.8799999999999</v>
      </c>
      <c r="F86" s="21">
        <v>4519.4</v>
      </c>
      <c r="G86" s="10">
        <f t="shared" si="16"/>
        <v>825.0719999999999</v>
      </c>
      <c r="H86" s="50">
        <v>4125.36</v>
      </c>
      <c r="I86" s="10">
        <f t="shared" si="17"/>
        <v>800</v>
      </c>
      <c r="J86" s="50">
        <v>4000</v>
      </c>
      <c r="K86" s="43"/>
      <c r="L86" s="45"/>
      <c r="M86" s="10">
        <f t="shared" si="18"/>
        <v>842.9839999999999</v>
      </c>
      <c r="N86" s="10">
        <f t="shared" si="19"/>
        <v>4214.92</v>
      </c>
    </row>
    <row r="87" spans="1:14" s="8" customFormat="1" ht="16.5" customHeight="1">
      <c r="A87" s="40"/>
      <c r="B87" s="41" t="s">
        <v>15</v>
      </c>
      <c r="C87" s="40"/>
      <c r="D87" s="43">
        <v>13</v>
      </c>
      <c r="E87" s="10">
        <f t="shared" si="15"/>
        <v>503.86</v>
      </c>
      <c r="F87" s="21">
        <v>6550.18</v>
      </c>
      <c r="G87" s="10">
        <f t="shared" si="16"/>
        <v>484.65999999999997</v>
      </c>
      <c r="H87" s="50">
        <v>6300.58</v>
      </c>
      <c r="I87" s="10">
        <f t="shared" si="17"/>
        <v>496.1984615384615</v>
      </c>
      <c r="J87" s="50">
        <v>6450.58</v>
      </c>
      <c r="K87" s="43"/>
      <c r="L87" s="45"/>
      <c r="M87" s="10">
        <f t="shared" si="18"/>
        <v>494.9061538461538</v>
      </c>
      <c r="N87" s="10">
        <f t="shared" si="19"/>
        <v>6433.78</v>
      </c>
    </row>
    <row r="88" spans="1:14" s="8" customFormat="1" ht="16.5" customHeight="1">
      <c r="A88" s="40"/>
      <c r="B88" s="41"/>
      <c r="C88" s="40"/>
      <c r="D88" s="43"/>
      <c r="E88" s="13"/>
      <c r="F88" s="44">
        <f>SUM(F80:F87)</f>
        <v>33055.340000000004</v>
      </c>
      <c r="G88" s="13"/>
      <c r="H88" s="44">
        <f>SUM(H80:H87)</f>
        <v>30307.004405</v>
      </c>
      <c r="I88" s="51"/>
      <c r="J88" s="52">
        <f>SUM(J80:J87)</f>
        <v>29032.08</v>
      </c>
      <c r="K88" s="51"/>
      <c r="L88" s="53"/>
      <c r="M88" s="16"/>
      <c r="N88" s="44">
        <f>SUM(N80:N87)</f>
        <v>30798.141468333335</v>
      </c>
    </row>
    <row r="89" spans="1:14" s="8" customFormat="1" ht="16.5" customHeight="1">
      <c r="A89" s="40"/>
      <c r="B89" s="42" t="s">
        <v>64</v>
      </c>
      <c r="C89" s="40"/>
      <c r="D89" s="43"/>
      <c r="E89" s="13"/>
      <c r="F89" s="21"/>
      <c r="G89" s="13"/>
      <c r="H89" s="21"/>
      <c r="I89" s="13"/>
      <c r="J89" s="12"/>
      <c r="K89" s="13"/>
      <c r="L89" s="23"/>
      <c r="M89" s="12"/>
      <c r="N89" s="12"/>
    </row>
    <row r="90" spans="1:14" s="8" customFormat="1" ht="16.5" customHeight="1">
      <c r="A90" s="40"/>
      <c r="B90" s="41" t="s">
        <v>49</v>
      </c>
      <c r="C90" s="40"/>
      <c r="D90" s="43">
        <v>1</v>
      </c>
      <c r="E90" s="10">
        <f>F90/D90</f>
        <v>1364.08</v>
      </c>
      <c r="F90" s="43">
        <v>1364.08</v>
      </c>
      <c r="G90" s="10">
        <f>H90/D90</f>
        <v>1150.56</v>
      </c>
      <c r="H90" s="21">
        <v>1150.56</v>
      </c>
      <c r="I90" s="10">
        <f>J90/D90</f>
        <v>1100.56</v>
      </c>
      <c r="J90" s="50">
        <v>1100.56</v>
      </c>
      <c r="K90" s="13"/>
      <c r="L90" s="23"/>
      <c r="M90" s="10">
        <f>(E90+G90+I90)/3</f>
        <v>1205.0666666666666</v>
      </c>
      <c r="N90" s="10">
        <f>D90*M90</f>
        <v>1205.0666666666666</v>
      </c>
    </row>
    <row r="91" spans="1:14" s="8" customFormat="1" ht="16.5" customHeight="1">
      <c r="A91" s="40"/>
      <c r="B91" s="41" t="s">
        <v>50</v>
      </c>
      <c r="C91" s="40"/>
      <c r="D91" s="43">
        <v>1</v>
      </c>
      <c r="E91" s="10">
        <f>F91/D91</f>
        <v>903.88</v>
      </c>
      <c r="F91" s="21">
        <v>903.88</v>
      </c>
      <c r="G91" s="10">
        <f>H91/D91</f>
        <v>895.36</v>
      </c>
      <c r="H91" s="21">
        <v>895.36</v>
      </c>
      <c r="I91" s="10">
        <f>J91/D91</f>
        <v>890.9</v>
      </c>
      <c r="J91" s="50">
        <v>890.9</v>
      </c>
      <c r="K91" s="13"/>
      <c r="L91" s="23"/>
      <c r="M91" s="10">
        <f>(E91+G91+I91)/3</f>
        <v>896.7133333333333</v>
      </c>
      <c r="N91" s="10">
        <f>D91*M91</f>
        <v>896.7133333333333</v>
      </c>
    </row>
    <row r="92" spans="1:14" s="8" customFormat="1" ht="16.5" customHeight="1">
      <c r="A92" s="40"/>
      <c r="B92" s="41" t="s">
        <v>15</v>
      </c>
      <c r="C92" s="40"/>
      <c r="D92" s="43">
        <v>1</v>
      </c>
      <c r="E92" s="10">
        <f>F92/D92</f>
        <v>503.86</v>
      </c>
      <c r="F92" s="21">
        <v>503.86</v>
      </c>
      <c r="G92" s="10">
        <f>H92/D92</f>
        <v>354.12</v>
      </c>
      <c r="H92" s="21">
        <v>354.12</v>
      </c>
      <c r="I92" s="10">
        <f>J92/D92</f>
        <v>340.56</v>
      </c>
      <c r="J92" s="50">
        <v>340.56</v>
      </c>
      <c r="K92" s="13"/>
      <c r="L92" s="23"/>
      <c r="M92" s="10">
        <f>(E92+G92+I92)/3</f>
        <v>399.5133333333333</v>
      </c>
      <c r="N92" s="10">
        <f>D92*M92</f>
        <v>399.5133333333333</v>
      </c>
    </row>
    <row r="93" spans="1:14" s="8" customFormat="1" ht="16.5" customHeight="1">
      <c r="A93" s="40"/>
      <c r="B93" s="41"/>
      <c r="C93" s="40"/>
      <c r="D93" s="43"/>
      <c r="E93" s="13"/>
      <c r="F93" s="44">
        <f>SUM(F90:F92)</f>
        <v>2771.82</v>
      </c>
      <c r="G93" s="13"/>
      <c r="H93" s="21">
        <f>SUM(H90:H92)</f>
        <v>2400.04</v>
      </c>
      <c r="I93" s="13"/>
      <c r="J93" s="50">
        <f>SUM(J90:J92)</f>
        <v>2332.02</v>
      </c>
      <c r="K93" s="13"/>
      <c r="L93" s="23"/>
      <c r="M93" s="12"/>
      <c r="N93" s="44">
        <f>SUM(N90:N92)</f>
        <v>2501.293333333333</v>
      </c>
    </row>
    <row r="94" spans="1:14" s="8" customFormat="1" ht="16.5" customHeight="1">
      <c r="A94" s="40"/>
      <c r="B94" s="42" t="s">
        <v>65</v>
      </c>
      <c r="C94" s="40"/>
      <c r="D94" s="43"/>
      <c r="E94" s="13"/>
      <c r="F94" s="21"/>
      <c r="G94" s="13"/>
      <c r="H94" s="21"/>
      <c r="I94" s="13"/>
      <c r="J94" s="12"/>
      <c r="K94" s="13"/>
      <c r="L94" s="23"/>
      <c r="M94" s="12"/>
      <c r="N94" s="12"/>
    </row>
    <row r="95" spans="1:14" s="8" customFormat="1" ht="16.5" customHeight="1">
      <c r="A95" s="40"/>
      <c r="B95" s="41" t="s">
        <v>34</v>
      </c>
      <c r="C95" s="40"/>
      <c r="D95" s="43">
        <v>16</v>
      </c>
      <c r="E95" s="10">
        <f>F95/D95</f>
        <v>287.92</v>
      </c>
      <c r="F95" s="21">
        <v>4606.72</v>
      </c>
      <c r="G95" s="10">
        <f>H95/D95</f>
        <v>281.28625</v>
      </c>
      <c r="H95" s="21">
        <v>4500.58</v>
      </c>
      <c r="I95" s="10">
        <f>J95/D95</f>
        <v>298.478125</v>
      </c>
      <c r="J95" s="50">
        <v>4775.65</v>
      </c>
      <c r="K95" s="13"/>
      <c r="L95" s="23"/>
      <c r="M95" s="10">
        <f>(E95+G95+I95)/3</f>
        <v>289.228125</v>
      </c>
      <c r="N95" s="10">
        <f>D95*M95</f>
        <v>4627.65</v>
      </c>
    </row>
    <row r="96" spans="1:14" s="8" customFormat="1" ht="16.5" customHeight="1">
      <c r="A96" s="40"/>
      <c r="B96" s="41" t="s">
        <v>66</v>
      </c>
      <c r="C96" s="46"/>
      <c r="D96" s="43">
        <v>15</v>
      </c>
      <c r="E96" s="10">
        <f>F96/D96</f>
        <v>287.92</v>
      </c>
      <c r="F96" s="21">
        <v>4318.8</v>
      </c>
      <c r="G96" s="10">
        <f>H96/D96</f>
        <v>273.3333333333333</v>
      </c>
      <c r="H96" s="21">
        <v>4100</v>
      </c>
      <c r="I96" s="10">
        <f>J96/D96</f>
        <v>273.3706666666667</v>
      </c>
      <c r="J96" s="50">
        <v>4100.56</v>
      </c>
      <c r="K96" s="13"/>
      <c r="L96" s="23"/>
      <c r="M96" s="10">
        <f>(E96+G96+I96)/3</f>
        <v>278.208</v>
      </c>
      <c r="N96" s="10">
        <f>D96*M96</f>
        <v>4173.120000000001</v>
      </c>
    </row>
    <row r="97" spans="1:14" s="8" customFormat="1" ht="16.5" customHeight="1">
      <c r="A97" s="40"/>
      <c r="B97" s="41" t="s">
        <v>15</v>
      </c>
      <c r="C97" s="46"/>
      <c r="D97" s="43">
        <v>1</v>
      </c>
      <c r="E97" s="10">
        <f>F97/D97</f>
        <v>503.86</v>
      </c>
      <c r="F97" s="21">
        <v>503.86</v>
      </c>
      <c r="G97" s="10">
        <f>H97/D97</f>
        <v>485.56</v>
      </c>
      <c r="H97" s="21">
        <v>485.56</v>
      </c>
      <c r="I97" s="10">
        <f>J97/D97</f>
        <v>450.36</v>
      </c>
      <c r="J97" s="50">
        <v>450.36</v>
      </c>
      <c r="K97" s="13"/>
      <c r="L97" s="23"/>
      <c r="M97" s="10">
        <f>(E97+G97+I97)/3</f>
        <v>479.92666666666673</v>
      </c>
      <c r="N97" s="10">
        <f>D97*M97</f>
        <v>479.92666666666673</v>
      </c>
    </row>
    <row r="98" spans="1:14" s="8" customFormat="1" ht="16.5" customHeight="1">
      <c r="A98" s="38"/>
      <c r="B98" s="58"/>
      <c r="C98" s="46"/>
      <c r="D98" s="59"/>
      <c r="E98" s="59"/>
      <c r="F98" s="60">
        <f>SUM(F95:F97)</f>
        <v>9429.380000000001</v>
      </c>
      <c r="G98" s="59"/>
      <c r="H98" s="60">
        <f>SUM(H95:H97)</f>
        <v>9086.14</v>
      </c>
      <c r="I98" s="59"/>
      <c r="J98" s="61">
        <f>SUM(J95:J97)</f>
        <v>9326.57</v>
      </c>
      <c r="K98" s="59"/>
      <c r="L98" s="62"/>
      <c r="M98" s="63"/>
      <c r="N98" s="60">
        <f>SUM(N95:N97)</f>
        <v>9280.696666666667</v>
      </c>
    </row>
    <row r="99" spans="1:14" s="8" customFormat="1" ht="16.5" customHeight="1">
      <c r="A99" s="99" t="s">
        <v>69</v>
      </c>
      <c r="B99" s="99"/>
      <c r="C99" s="7"/>
      <c r="D99" s="13"/>
      <c r="E99" s="13"/>
      <c r="F99" s="44">
        <f>F62+F78+F88+F93+F98</f>
        <v>216648</v>
      </c>
      <c r="G99" s="13"/>
      <c r="H99" s="44">
        <f>H62+H78+H88+H93+H98</f>
        <v>207206.63440499996</v>
      </c>
      <c r="I99" s="13"/>
      <c r="J99" s="52">
        <f>J62+J78+J88+J93+J98</f>
        <v>197021.17</v>
      </c>
      <c r="K99" s="13"/>
      <c r="L99" s="23"/>
      <c r="M99" s="12"/>
      <c r="N99" s="71">
        <f>N62+N78+N88+N93+N98</f>
        <v>206958.60146833336</v>
      </c>
    </row>
    <row r="100" spans="1:14" s="8" customFormat="1" ht="16.5" customHeight="1">
      <c r="A100" s="100" t="s">
        <v>68</v>
      </c>
      <c r="B100" s="101"/>
      <c r="C100" s="101"/>
      <c r="D100" s="64"/>
      <c r="E100" s="65"/>
      <c r="F100" s="66"/>
      <c r="G100" s="65"/>
      <c r="H100" s="67"/>
      <c r="I100" s="65"/>
      <c r="J100" s="68"/>
      <c r="K100" s="65"/>
      <c r="L100" s="69"/>
      <c r="M100" s="70"/>
      <c r="N100" s="72">
        <f>N36+N99</f>
        <v>323087.4998016667</v>
      </c>
    </row>
    <row r="101" spans="1:14" s="1" customFormat="1" ht="20.25" customHeight="1">
      <c r="A101" s="92" t="s">
        <v>70</v>
      </c>
      <c r="B101" s="92"/>
      <c r="C101" s="92"/>
      <c r="D101" s="92"/>
      <c r="E101" s="92"/>
      <c r="F101" s="86"/>
      <c r="G101" s="86"/>
      <c r="H101" s="86"/>
      <c r="I101" s="86"/>
      <c r="J101" s="86"/>
      <c r="K101" s="86"/>
      <c r="L101" s="86"/>
      <c r="M101" s="86"/>
      <c r="N101" s="54"/>
    </row>
    <row r="102" spans="1:14" s="1" customFormat="1" ht="20.25" customHeight="1">
      <c r="A102" s="92" t="s">
        <v>71</v>
      </c>
      <c r="B102" s="92"/>
      <c r="C102" s="92"/>
      <c r="D102" s="92"/>
      <c r="E102" s="92"/>
      <c r="F102" s="86"/>
      <c r="G102" s="86"/>
      <c r="H102" s="86"/>
      <c r="I102" s="86"/>
      <c r="J102" s="86"/>
      <c r="K102" s="86"/>
      <c r="L102" s="86"/>
      <c r="M102" s="86"/>
      <c r="N102" s="55"/>
    </row>
    <row r="103" spans="1:13" s="1" customFormat="1" ht="20.25" customHeight="1">
      <c r="A103" s="92" t="s">
        <v>71</v>
      </c>
      <c r="B103" s="92"/>
      <c r="C103" s="92"/>
      <c r="D103" s="92"/>
      <c r="E103" s="92"/>
      <c r="F103" s="86"/>
      <c r="G103" s="86"/>
      <c r="H103" s="86"/>
      <c r="I103" s="86"/>
      <c r="J103" s="86"/>
      <c r="K103" s="86"/>
      <c r="L103" s="86"/>
      <c r="M103" s="86"/>
    </row>
    <row r="104" spans="1:13" s="1" customFormat="1" ht="20.25" customHeight="1" hidden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s="1" customFormat="1" ht="12" customHeight="1" hidden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s="1" customFormat="1" ht="12" customHeight="1" hidden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s="1" customFormat="1" ht="12" customHeight="1" hidden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s="1" customFormat="1" ht="12" customHeight="1" hidden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4" s="1" customFormat="1" ht="30" customHeight="1" hidden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20"/>
    </row>
    <row r="110" spans="1:13" s="15" customFormat="1" ht="25.5" customHeight="1" hidden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1:13" s="15" customFormat="1" ht="25.5" customHeight="1" hidden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1:13" s="1" customFormat="1" ht="12.75">
      <c r="A112" s="87" t="s">
        <v>72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s="1" customFormat="1" ht="16.5" customHeight="1">
      <c r="A113" s="86" t="s">
        <v>14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s="1" customFormat="1" ht="18" customHeight="1">
      <c r="A114" s="86" t="s">
        <v>73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s="1" customFormat="1" ht="21" customHeight="1">
      <c r="A115" s="86" t="s">
        <v>23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="1" customFormat="1" ht="12.75"/>
    <row r="117" s="1" customFormat="1" ht="12.75"/>
    <row r="118" s="1" customFormat="1" ht="12.75"/>
  </sheetData>
  <sheetProtection/>
  <mergeCells count="24">
    <mergeCell ref="A110:M110"/>
    <mergeCell ref="A99:B99"/>
    <mergeCell ref="A109:M109"/>
    <mergeCell ref="B4:B6"/>
    <mergeCell ref="A100:C100"/>
    <mergeCell ref="A7:A46"/>
    <mergeCell ref="D48:M48"/>
    <mergeCell ref="A111:M111"/>
    <mergeCell ref="A4:A6"/>
    <mergeCell ref="N4:N6"/>
    <mergeCell ref="C4:C6"/>
    <mergeCell ref="D4:D6"/>
    <mergeCell ref="E5:F5"/>
    <mergeCell ref="K5:L5"/>
    <mergeCell ref="A102:E102"/>
    <mergeCell ref="A103:E103"/>
    <mergeCell ref="C9:C48"/>
    <mergeCell ref="A1:N1"/>
    <mergeCell ref="A2:N2"/>
    <mergeCell ref="M5:M6"/>
    <mergeCell ref="G5:H5"/>
    <mergeCell ref="I5:J5"/>
    <mergeCell ref="A101:E101"/>
    <mergeCell ref="A3:F3"/>
  </mergeCells>
  <printOptions/>
  <pageMargins left="0.1968503937007874" right="0.31496062992125984" top="0.1968503937007874" bottom="0.1968503937007874" header="0.1968503937007874" footer="0.31496062992125984"/>
  <pageSetup horizontalDpi="600" verticalDpi="600" orientation="landscape" paperSize="9" scale="72" r:id="rId1"/>
  <rowBreaks count="1" manualBreakCount="1">
    <brk id="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5" width="12.50390625" style="0" customWidth="1"/>
  </cols>
  <sheetData>
    <row r="1" spans="2:5" ht="12.75">
      <c r="B1" s="73" t="s">
        <v>74</v>
      </c>
      <c r="C1" s="74"/>
      <c r="D1" s="79"/>
      <c r="E1" s="79"/>
    </row>
    <row r="2" spans="2:5" ht="12.75">
      <c r="B2" s="73" t="s">
        <v>75</v>
      </c>
      <c r="C2" s="74"/>
      <c r="D2" s="79"/>
      <c r="E2" s="79"/>
    </row>
    <row r="3" spans="2:5" ht="12.75">
      <c r="B3" s="75"/>
      <c r="C3" s="75"/>
      <c r="D3" s="80"/>
      <c r="E3" s="80"/>
    </row>
    <row r="4" spans="2:5" ht="52.5">
      <c r="B4" s="76" t="s">
        <v>76</v>
      </c>
      <c r="C4" s="75"/>
      <c r="D4" s="80"/>
      <c r="E4" s="80"/>
    </row>
    <row r="5" spans="2:5" ht="12.75">
      <c r="B5" s="75"/>
      <c r="C5" s="75"/>
      <c r="D5" s="80"/>
      <c r="E5" s="80"/>
    </row>
    <row r="6" spans="2:5" ht="39">
      <c r="B6" s="73" t="s">
        <v>77</v>
      </c>
      <c r="C6" s="74"/>
      <c r="D6" s="79"/>
      <c r="E6" s="81" t="s">
        <v>78</v>
      </c>
    </row>
    <row r="7" spans="2:5" ht="13.5" thickBot="1">
      <c r="B7" s="75"/>
      <c r="C7" s="75"/>
      <c r="D7" s="80"/>
      <c r="E7" s="80"/>
    </row>
    <row r="8" spans="2:5" ht="53.25" thickBot="1">
      <c r="B8" s="77" t="s">
        <v>79</v>
      </c>
      <c r="C8" s="78"/>
      <c r="D8" s="82"/>
      <c r="E8" s="83">
        <v>2</v>
      </c>
    </row>
    <row r="9" spans="2:5" ht="12.75">
      <c r="B9" s="75"/>
      <c r="C9" s="75"/>
      <c r="D9" s="80"/>
      <c r="E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 04</cp:lastModifiedBy>
  <cp:lastPrinted>2015-09-24T09:55:10Z</cp:lastPrinted>
  <dcterms:created xsi:type="dcterms:W3CDTF">2009-12-09T07:16:31Z</dcterms:created>
  <dcterms:modified xsi:type="dcterms:W3CDTF">2016-01-14T07:25:54Z</dcterms:modified>
  <cp:category/>
  <cp:version/>
  <cp:contentType/>
  <cp:contentStatus/>
</cp:coreProperties>
</file>