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<sst xmlns="http://schemas.openxmlformats.org/spreadsheetml/2006/main" count="163" uniqueCount="124">
  <si>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</si>
  <si>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</si>
  <si>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</si>
  <si>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</si>
  <si>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</si>
  <si>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</si>
  <si>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</si>
  <si>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</si>
  <si>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</si>
  <si>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</si>
  <si>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</si>
  <si>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</si>
  <si>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</si>
  <si>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</si>
  <si>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</si>
  <si>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</si>
  <si>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</si>
  <si>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</si>
  <si>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</si>
  <si>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</si>
  <si>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</si>
  <si>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</si>
  <si>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Итого: </t>
  </si>
  <si>
    <t>Итого: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</si>
  <si>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</si>
  <si>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</si>
  <si>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</si>
  <si>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</si>
  <si>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</si>
  <si>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</si>
  <si>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</si>
  <si>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</si>
  <si>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</si>
  <si>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Организация деятельности лагерей с дневным пребыванием детей на базе учреждений социальной сферы города Югорска</t>
  </si>
  <si>
    <t>УК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</si>
  <si>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</si>
  <si>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</si>
  <si>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</si>
  <si>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</si>
  <si>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</si>
  <si>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</si>
  <si>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 
администрации города Югорск</t>
  </si>
  <si>
    <t>Управление социальной политики 
администрации города Югорска</t>
  </si>
  <si>
    <t>Н.И. Бобровская</t>
  </si>
  <si>
    <t>Н.Н. Нестерова</t>
  </si>
  <si>
    <t>Управление культуры
администрации города Югорск</t>
  </si>
  <si>
    <t xml:space="preserve">А.С. Зайцев                </t>
  </si>
  <si>
    <t>5-00-24 (198)</t>
  </si>
  <si>
    <t xml:space="preserve">И.М. Занина  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</si>
  <si>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</si>
  <si>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</si>
  <si>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</si>
  <si>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</si>
  <si>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</si>
  <si>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</si>
  <si>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</si>
  <si>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</si>
  <si>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</si>
  <si>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</si>
  <si>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</si>
  <si>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</si>
  <si>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</si>
  <si>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Сопровождение к месту отдыха и обратно, проживание и питание сопровождающего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</si>
  <si>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</si>
  <si>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</si>
  <si>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</si>
  <si>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</si>
  <si>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</si>
  <si>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3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</si>
  <si>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</si>
  <si>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</si>
  <si>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</si>
  <si>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</si>
  <si>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</si>
  <si>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</si>
  <si>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</si>
  <si>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</si>
  <si>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</si>
  <si>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</si>
  <si>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</si>
  <si>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</si>
  <si>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</si>
  <si>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Организация отдыха и оздоровления детей в климатически благоприятных зонах России и за ее пределами</t>
  </si>
  <si>
    <t>18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</si>
  <si>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</si>
  <si>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</si>
  <si>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</si>
  <si>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</si>
  <si>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</si>
  <si>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</si>
  <si>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</si>
  <si>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</si>
  <si>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</si>
  <si>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</si>
  <si>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</si>
  <si>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</si>
  <si>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</si>
  <si>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</si>
  <si>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</si>
  <si>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</si>
  <si>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</si>
  <si>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</si>
  <si>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</si>
  <si>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</si>
  <si>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</si>
  <si>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</si>
  <si>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</si>
  <si>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</si>
  <si>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</si>
  <si>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</si>
  <si>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</si>
  <si>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</si>
  <si>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7-26-12</t>
  </si>
  <si>
    <t xml:space="preserve">Н.А. Шаповал                       </t>
  </si>
  <si>
    <t>Абсолютное значение  
(гр.8-гр.7)</t>
  </si>
  <si>
    <t xml:space="preserve">Н.Н. Румянцева                     </t>
  </si>
  <si>
    <t xml:space="preserve">     5-00-26 (201)</t>
  </si>
  <si>
    <t>Результаты реализации муниципальной программы</t>
  </si>
  <si>
    <t xml:space="preserve"> к письму УСП №__</t>
  </si>
  <si>
    <t>от «__»  2016</t>
  </si>
  <si>
    <t xml:space="preserve"> по состоянию на 30 июня 2016</t>
  </si>
  <si>
    <t>Командировки сотрудников</t>
  </si>
  <si>
    <t>На организацию оздоровления детей на базе санатория-профилактория общества с ограниченной ответственностью "Газпром трансгаз Югорск" было приобретено 100 путевок, оздоровилось 50 человек. В лагерях с дневным пребыванием детей на базе учреждений отдохнуло      1 163 человек.</t>
  </si>
  <si>
    <t xml:space="preserve">На организацию отдыха и оздоровления детей за пределами города Югорска было приобретено 215 путевок, отдохнуло 124 человека.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</si>
</sst>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164" fontId="48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64" fontId="50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 wrapText="1"/>
    </xf>
    <xf numFmtId="49" fontId="48" fillId="0" borderId="0" xfId="0" applyNumberFormat="1" applyFont="1" applyAlignment="1">
      <alignment horizontal="justify"/>
    </xf>
    <xf numFmtId="0" fontId="53" fillId="0" borderId="0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164" fontId="48" fillId="0" borderId="13" xfId="0" applyNumberFormat="1" applyFont="1" applyBorder="1" applyAlignment="1">
      <alignment horizontal="center" vertical="top" wrapText="1"/>
    </xf>
    <xf numFmtId="164" fontId="48" fillId="0" borderId="14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64" fontId="50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justify"/>
    </xf>
    <xf numFmtId="164" fontId="48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164" fontId="48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164" fontId="48" fillId="33" borderId="14" xfId="0" applyNumberFormat="1" applyFont="1" applyFill="1" applyBorder="1" applyAlignment="1">
      <alignment horizontal="center" vertical="top" wrapText="1"/>
    </xf>
    <xf numFmtId="164" fontId="50" fillId="33" borderId="10" xfId="0" applyNumberFormat="1" applyFont="1" applyFill="1" applyBorder="1" applyAlignment="1">
      <alignment horizontal="center" vertical="top" wrapText="1"/>
    </xf>
    <xf numFmtId="164" fontId="48" fillId="33" borderId="13" xfId="0" applyNumberFormat="1" applyFont="1" applyFill="1" applyBorder="1" applyAlignment="1">
      <alignment horizontal="center" vertical="top" wrapText="1"/>
    </xf>
    <xf numFmtId="164" fontId="50" fillId="33" borderId="13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48" fillId="0" borderId="12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4" fillId="0" borderId="15" xfId="0" applyFont="1" applyBorder="1" applyAlignment="1">
      <alignment horizontal="left" wrapText="1"/>
    </xf>
    <xf numFmtId="0" fontId="50" fillId="0" borderId="10" xfId="0" applyFont="1" applyBorder="1" applyAlignment="1">
      <alignment horizontal="justify" vertical="top" wrapText="1"/>
    </xf>
    <xf numFmtId="0" fontId="54" fillId="0" borderId="15" xfId="0" applyFont="1" applyBorder="1" applyAlignment="1">
      <alignment horizontal="left"/>
    </xf>
    <xf numFmtId="0" fontId="51" fillId="0" borderId="13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justify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1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/>
    </xf>
    <xf numFmtId="0" fontId="55" fillId="0" borderId="1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49" fontId="49" fillId="0" borderId="12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zoomScalePageLayoutView="0" workbookViewId="0" topLeftCell="A1">
      <selection activeCell="H56" sqref="H56"/>
    </sheetView>
  </sheetViews>
  <sheetFormatPr defaultColWidth="9.140625" defaultRowHeight="15"/>
  <cols>
    <col min="1" max="1" width="9.140625" style="28" customWidth="1"/>
    <col min="2" max="2" width="9.421875" style="17" customWidth="1"/>
    <col min="3" max="3" width="35.2812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>
      <c r="J1" s="1"/>
      <c r="K1" s="1" t="s">
        <v>27</v>
      </c>
    </row>
    <row r="2" spans="10:11" ht="15">
      <c r="J2" s="1"/>
      <c r="K2" s="1" t="s">
        <v>118</v>
      </c>
    </row>
    <row r="3" spans="10:11" ht="15">
      <c r="J3" s="1"/>
      <c r="K3" s="1" t="s">
        <v>119</v>
      </c>
    </row>
    <row r="4" spans="2:10" ht="15.75">
      <c r="B4" s="87" t="s">
        <v>0</v>
      </c>
      <c r="C4" s="87"/>
      <c r="D4" s="87"/>
      <c r="E4" s="87"/>
      <c r="F4" s="87"/>
      <c r="G4" s="87"/>
      <c r="H4" s="87"/>
      <c r="I4" s="87"/>
      <c r="J4" s="87"/>
    </row>
    <row r="5" spans="2:10" ht="15.75">
      <c r="B5" s="87" t="s">
        <v>1</v>
      </c>
      <c r="C5" s="87"/>
      <c r="D5" s="87"/>
      <c r="E5" s="87"/>
      <c r="F5" s="87"/>
      <c r="G5" s="87"/>
      <c r="H5" s="87"/>
      <c r="I5" s="87"/>
      <c r="J5" s="87"/>
    </row>
    <row r="6" spans="2:10" ht="15.75">
      <c r="B6" s="87" t="s">
        <v>120</v>
      </c>
      <c r="C6" s="87"/>
      <c r="D6" s="87"/>
      <c r="E6" s="87"/>
      <c r="F6" s="87"/>
      <c r="G6" s="87"/>
      <c r="H6" s="87"/>
      <c r="I6" s="87"/>
      <c r="J6" s="87"/>
    </row>
    <row r="7" spans="2:4" ht="15.75">
      <c r="B7" s="88" t="s">
        <v>2</v>
      </c>
      <c r="C7" s="88"/>
      <c r="D7" s="88"/>
    </row>
    <row r="8" spans="2:9" ht="15.75">
      <c r="B8" s="18" t="s">
        <v>28</v>
      </c>
      <c r="C8" s="3"/>
      <c r="D8" s="3"/>
      <c r="E8" s="3"/>
      <c r="F8" s="3"/>
      <c r="G8" s="3"/>
      <c r="H8" s="3"/>
      <c r="I8" s="3"/>
    </row>
    <row r="9" spans="2:4" ht="15.75">
      <c r="B9" s="88" t="s">
        <v>3</v>
      </c>
      <c r="C9" s="88"/>
      <c r="D9" s="88"/>
    </row>
    <row r="10" spans="2:9" ht="15.75">
      <c r="B10" s="92" t="s">
        <v>4</v>
      </c>
      <c r="C10" s="92"/>
      <c r="D10" s="92"/>
      <c r="E10" s="92"/>
      <c r="F10" s="92"/>
      <c r="G10" s="92"/>
      <c r="H10" s="92"/>
      <c r="I10" s="92"/>
    </row>
    <row r="11" spans="1:11" ht="29.25" customHeight="1">
      <c r="A11" s="93" t="s">
        <v>52</v>
      </c>
      <c r="B11" s="106" t="s">
        <v>49</v>
      </c>
      <c r="C11" s="58" t="s">
        <v>50</v>
      </c>
      <c r="D11" s="58" t="s">
        <v>51</v>
      </c>
      <c r="E11" s="58" t="s">
        <v>5</v>
      </c>
      <c r="F11" s="58" t="s">
        <v>6</v>
      </c>
      <c r="G11" s="58" t="s">
        <v>7</v>
      </c>
      <c r="H11" s="52" t="s">
        <v>8</v>
      </c>
      <c r="I11" s="52" t="s">
        <v>9</v>
      </c>
      <c r="J11" s="52"/>
      <c r="K11" s="58" t="s">
        <v>117</v>
      </c>
    </row>
    <row r="12" spans="1:11" ht="36.75" customHeight="1">
      <c r="A12" s="94"/>
      <c r="B12" s="106"/>
      <c r="C12" s="58"/>
      <c r="D12" s="58"/>
      <c r="E12" s="58"/>
      <c r="F12" s="58"/>
      <c r="G12" s="58"/>
      <c r="H12" s="52"/>
      <c r="I12" s="86" t="s">
        <v>114</v>
      </c>
      <c r="J12" s="58" t="s">
        <v>63</v>
      </c>
      <c r="K12" s="58"/>
    </row>
    <row r="13" spans="1:11" ht="29.25" customHeight="1">
      <c r="A13" s="95"/>
      <c r="B13" s="106"/>
      <c r="C13" s="58"/>
      <c r="D13" s="58"/>
      <c r="E13" s="58"/>
      <c r="F13" s="58"/>
      <c r="G13" s="58"/>
      <c r="H13" s="52"/>
      <c r="I13" s="86"/>
      <c r="J13" s="58"/>
      <c r="K13" s="58"/>
    </row>
    <row r="14" spans="1:12" s="16" customFormat="1" ht="10.5" customHeight="1">
      <c r="A14" s="42" t="s">
        <v>53</v>
      </c>
      <c r="B14" s="43" t="s">
        <v>54</v>
      </c>
      <c r="C14" s="44">
        <v>3</v>
      </c>
      <c r="D14" s="44">
        <v>4</v>
      </c>
      <c r="E14" s="44">
        <v>5</v>
      </c>
      <c r="F14" s="44">
        <v>6</v>
      </c>
      <c r="G14" s="45">
        <v>7</v>
      </c>
      <c r="H14" s="44">
        <v>8</v>
      </c>
      <c r="I14" s="44">
        <v>9</v>
      </c>
      <c r="J14" s="44">
        <v>10</v>
      </c>
      <c r="K14" s="44">
        <v>11</v>
      </c>
      <c r="L14" s="22"/>
    </row>
    <row r="15" spans="1:11" ht="15.75" customHeight="1">
      <c r="A15" s="96" t="s">
        <v>55</v>
      </c>
      <c r="B15" s="59" t="s">
        <v>10</v>
      </c>
      <c r="C15" s="60"/>
      <c r="D15" s="60"/>
      <c r="E15" s="60"/>
      <c r="F15" s="60"/>
      <c r="G15" s="60"/>
      <c r="H15" s="60"/>
      <c r="I15" s="60"/>
      <c r="J15" s="60"/>
      <c r="K15" s="61"/>
    </row>
    <row r="16" spans="1:11" ht="15.75" customHeight="1">
      <c r="A16" s="97"/>
      <c r="B16" s="83" t="s">
        <v>29</v>
      </c>
      <c r="C16" s="84"/>
      <c r="D16" s="84"/>
      <c r="E16" s="84"/>
      <c r="F16" s="84"/>
      <c r="G16" s="84"/>
      <c r="H16" s="84"/>
      <c r="I16" s="84"/>
      <c r="J16" s="84"/>
      <c r="K16" s="85"/>
    </row>
    <row r="17" spans="1:11" ht="15.75">
      <c r="A17" s="98"/>
      <c r="B17" s="62" t="s">
        <v>30</v>
      </c>
      <c r="C17" s="63"/>
      <c r="D17" s="63"/>
      <c r="E17" s="63"/>
      <c r="F17" s="63"/>
      <c r="G17" s="63"/>
      <c r="H17" s="63"/>
      <c r="I17" s="63"/>
      <c r="J17" s="63"/>
      <c r="K17" s="64"/>
    </row>
    <row r="18" spans="1:11" ht="15.75" customHeight="1">
      <c r="A18" s="99" t="s">
        <v>56</v>
      </c>
      <c r="B18" s="59" t="s">
        <v>11</v>
      </c>
      <c r="C18" s="60"/>
      <c r="D18" s="60"/>
      <c r="E18" s="60"/>
      <c r="F18" s="60"/>
      <c r="G18" s="60"/>
      <c r="H18" s="60"/>
      <c r="I18" s="60"/>
      <c r="J18" s="60"/>
      <c r="K18" s="61"/>
    </row>
    <row r="19" spans="1:11" ht="15.75" customHeight="1">
      <c r="A19" s="99"/>
      <c r="B19" s="62" t="s">
        <v>31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1:11" ht="81" customHeight="1">
      <c r="A20" s="42" t="s">
        <v>57</v>
      </c>
      <c r="B20" s="67" t="s">
        <v>53</v>
      </c>
      <c r="C20" s="78" t="s">
        <v>69</v>
      </c>
      <c r="D20" s="13" t="s">
        <v>60</v>
      </c>
      <c r="E20" s="13" t="s">
        <v>13</v>
      </c>
      <c r="F20" s="24">
        <v>1126</v>
      </c>
      <c r="G20" s="38">
        <v>1126</v>
      </c>
      <c r="H20" s="24">
        <v>730.4</v>
      </c>
      <c r="I20" s="24">
        <f>H20-G20</f>
        <v>-395.6</v>
      </c>
      <c r="J20" s="24">
        <f>H20/G20*100</f>
        <v>64.86678507992895</v>
      </c>
      <c r="K20" s="46" t="s">
        <v>62</v>
      </c>
    </row>
    <row r="21" spans="1:11" ht="51" customHeight="1">
      <c r="A21" s="42" t="s">
        <v>58</v>
      </c>
      <c r="B21" s="68"/>
      <c r="C21" s="79"/>
      <c r="D21" s="36" t="s">
        <v>61</v>
      </c>
      <c r="E21" s="4" t="s">
        <v>13</v>
      </c>
      <c r="F21" s="6">
        <v>62.7</v>
      </c>
      <c r="G21" s="38">
        <v>62.7</v>
      </c>
      <c r="H21" s="6">
        <v>29.5</v>
      </c>
      <c r="I21" s="24">
        <f>H21-G21</f>
        <v>-33.2</v>
      </c>
      <c r="J21" s="24">
        <f>H21/G21*100</f>
        <v>47.04944178628389</v>
      </c>
      <c r="K21" s="7" t="s">
        <v>121</v>
      </c>
    </row>
    <row r="22" spans="1:11" ht="86.25" customHeight="1">
      <c r="A22" s="42" t="s">
        <v>59</v>
      </c>
      <c r="B22" s="47" t="s">
        <v>54</v>
      </c>
      <c r="C22" s="14" t="s">
        <v>70</v>
      </c>
      <c r="D22" s="4" t="s">
        <v>12</v>
      </c>
      <c r="E22" s="4" t="s">
        <v>13</v>
      </c>
      <c r="F22" s="6">
        <v>369</v>
      </c>
      <c r="G22" s="38">
        <v>369</v>
      </c>
      <c r="H22" s="6">
        <v>104.7</v>
      </c>
      <c r="I22" s="24">
        <f>H22-G22</f>
        <v>-264.3</v>
      </c>
      <c r="J22" s="24">
        <f>H22/G22*100</f>
        <v>28.3739837398374</v>
      </c>
      <c r="K22" s="7"/>
    </row>
    <row r="23" spans="1:11" ht="31.5">
      <c r="A23" s="42" t="s">
        <v>64</v>
      </c>
      <c r="B23" s="100" t="s">
        <v>14</v>
      </c>
      <c r="C23" s="101"/>
      <c r="D23" s="102"/>
      <c r="E23" s="4" t="s">
        <v>13</v>
      </c>
      <c r="F23" s="6">
        <f>F20+F21+F22</f>
        <v>1557.7</v>
      </c>
      <c r="G23" s="35">
        <f>G20+G21+G22</f>
        <v>1557.7</v>
      </c>
      <c r="H23" s="30">
        <f>H20+H21+H22</f>
        <v>864.6</v>
      </c>
      <c r="I23" s="24">
        <f>H23-G23</f>
        <v>-693.1</v>
      </c>
      <c r="J23" s="24">
        <f>H23/G23*100</f>
        <v>55.50491108685883</v>
      </c>
      <c r="K23" s="5"/>
    </row>
    <row r="24" spans="1:11" ht="15.75">
      <c r="A24" s="42" t="s">
        <v>65</v>
      </c>
      <c r="B24" s="103"/>
      <c r="C24" s="104"/>
      <c r="D24" s="105"/>
      <c r="E24" s="11" t="s">
        <v>15</v>
      </c>
      <c r="F24" s="51">
        <f>SUM(F23:F23)</f>
        <v>1557.7</v>
      </c>
      <c r="G24" s="51">
        <f>SUM(G23:G23)</f>
        <v>1557.7</v>
      </c>
      <c r="H24" s="51">
        <f>SUM(H23:H23)</f>
        <v>864.6</v>
      </c>
      <c r="I24" s="24">
        <f>H24-G24</f>
        <v>-693.1</v>
      </c>
      <c r="J24" s="24">
        <f>H24/G24*100</f>
        <v>55.50491108685883</v>
      </c>
      <c r="K24" s="11"/>
    </row>
    <row r="25" spans="1:11" ht="15.75" customHeight="1">
      <c r="A25" s="99" t="s">
        <v>66</v>
      </c>
      <c r="B25" s="59" t="s">
        <v>16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1:11" ht="15.75">
      <c r="A26" s="99"/>
      <c r="B26" s="62" t="s">
        <v>67</v>
      </c>
      <c r="C26" s="63"/>
      <c r="D26" s="63"/>
      <c r="E26" s="63"/>
      <c r="F26" s="63"/>
      <c r="G26" s="63"/>
      <c r="H26" s="63"/>
      <c r="I26" s="63"/>
      <c r="J26" s="63"/>
      <c r="K26" s="64"/>
    </row>
    <row r="27" spans="1:11" ht="109.5" customHeight="1">
      <c r="A27" s="42" t="s">
        <v>72</v>
      </c>
      <c r="B27" s="67" t="s">
        <v>68</v>
      </c>
      <c r="C27" s="78" t="s">
        <v>71</v>
      </c>
      <c r="D27" s="80" t="s">
        <v>12</v>
      </c>
      <c r="E27" s="13" t="s">
        <v>19</v>
      </c>
      <c r="F27" s="24">
        <v>2565.8</v>
      </c>
      <c r="G27" s="38">
        <v>2565.8</v>
      </c>
      <c r="H27" s="24">
        <v>1115.5</v>
      </c>
      <c r="I27" s="24">
        <f>H27-G27</f>
        <v>-1450.3000000000002</v>
      </c>
      <c r="J27" s="24">
        <f>H27/G27*100</f>
        <v>43.47571907397303</v>
      </c>
      <c r="K27" s="65" t="s">
        <v>122</v>
      </c>
    </row>
    <row r="28" spans="1:11" ht="31.5">
      <c r="A28" s="42" t="s">
        <v>73</v>
      </c>
      <c r="B28" s="69"/>
      <c r="C28" s="79"/>
      <c r="D28" s="53"/>
      <c r="E28" s="4" t="s">
        <v>21</v>
      </c>
      <c r="F28" s="48">
        <v>690</v>
      </c>
      <c r="G28" s="49">
        <v>690</v>
      </c>
      <c r="H28" s="37">
        <v>600</v>
      </c>
      <c r="I28" s="24">
        <f aca="true" t="shared" si="0" ref="I28:I39">H28-G28</f>
        <v>-90</v>
      </c>
      <c r="J28" s="50">
        <f aca="true" t="shared" si="1" ref="J28:J38">H28/G28*100</f>
        <v>86.95652173913044</v>
      </c>
      <c r="K28" s="66"/>
    </row>
    <row r="29" spans="1:11" ht="15.75">
      <c r="A29" s="42" t="s">
        <v>74</v>
      </c>
      <c r="B29" s="67" t="s">
        <v>81</v>
      </c>
      <c r="C29" s="71" t="s">
        <v>33</v>
      </c>
      <c r="D29" s="53" t="s">
        <v>32</v>
      </c>
      <c r="E29" s="4" t="s">
        <v>19</v>
      </c>
      <c r="F29" s="6">
        <v>3885.5</v>
      </c>
      <c r="G29" s="25">
        <v>3885.5</v>
      </c>
      <c r="H29" s="25">
        <v>1003.9</v>
      </c>
      <c r="I29" s="24">
        <f t="shared" si="0"/>
        <v>-2881.6</v>
      </c>
      <c r="J29" s="24">
        <f t="shared" si="1"/>
        <v>25.837086604040664</v>
      </c>
      <c r="K29" s="66"/>
    </row>
    <row r="30" spans="1:11" ht="31.5">
      <c r="A30" s="42" t="s">
        <v>75</v>
      </c>
      <c r="B30" s="68"/>
      <c r="C30" s="71"/>
      <c r="D30" s="53"/>
      <c r="E30" s="4" t="s">
        <v>13</v>
      </c>
      <c r="F30" s="6">
        <v>3217.5</v>
      </c>
      <c r="G30" s="38">
        <v>3217.5</v>
      </c>
      <c r="H30" s="6">
        <v>1268.2</v>
      </c>
      <c r="I30" s="24">
        <f t="shared" si="0"/>
        <v>-1949.3</v>
      </c>
      <c r="J30" s="24">
        <f t="shared" si="1"/>
        <v>39.41569541569542</v>
      </c>
      <c r="K30" s="66"/>
    </row>
    <row r="31" spans="1:11" ht="31.5">
      <c r="A31" s="42" t="s">
        <v>76</v>
      </c>
      <c r="B31" s="68"/>
      <c r="C31" s="71"/>
      <c r="D31" s="53"/>
      <c r="E31" s="4" t="s">
        <v>21</v>
      </c>
      <c r="F31" s="6">
        <v>1217.5</v>
      </c>
      <c r="G31" s="25">
        <v>1217.5</v>
      </c>
      <c r="H31" s="6">
        <v>691</v>
      </c>
      <c r="I31" s="24">
        <f t="shared" si="0"/>
        <v>-526.5</v>
      </c>
      <c r="J31" s="24">
        <f t="shared" si="1"/>
        <v>56.75564681724846</v>
      </c>
      <c r="K31" s="66"/>
    </row>
    <row r="32" spans="1:11" ht="31.5">
      <c r="A32" s="42" t="s">
        <v>77</v>
      </c>
      <c r="B32" s="68"/>
      <c r="C32" s="71"/>
      <c r="D32" s="53" t="s">
        <v>12</v>
      </c>
      <c r="E32" s="4" t="s">
        <v>13</v>
      </c>
      <c r="F32" s="6">
        <v>50.3</v>
      </c>
      <c r="G32" s="38">
        <v>50.3</v>
      </c>
      <c r="H32" s="6">
        <v>50.3</v>
      </c>
      <c r="I32" s="24">
        <f t="shared" si="0"/>
        <v>0</v>
      </c>
      <c r="J32" s="24">
        <f t="shared" si="1"/>
        <v>100</v>
      </c>
      <c r="K32" s="66"/>
    </row>
    <row r="33" spans="1:11" ht="31.5">
      <c r="A33" s="42" t="s">
        <v>78</v>
      </c>
      <c r="B33" s="68"/>
      <c r="C33" s="71"/>
      <c r="D33" s="53"/>
      <c r="E33" s="4" t="s">
        <v>21</v>
      </c>
      <c r="F33" s="6">
        <v>144</v>
      </c>
      <c r="G33" s="25">
        <v>144</v>
      </c>
      <c r="H33" s="35">
        <v>88</v>
      </c>
      <c r="I33" s="24">
        <f t="shared" si="0"/>
        <v>-56</v>
      </c>
      <c r="J33" s="24">
        <f t="shared" si="1"/>
        <v>61.111111111111114</v>
      </c>
      <c r="K33" s="66"/>
    </row>
    <row r="34" spans="1:11" ht="31.5">
      <c r="A34" s="42" t="s">
        <v>79</v>
      </c>
      <c r="B34" s="68"/>
      <c r="C34" s="71"/>
      <c r="D34" s="53" t="s">
        <v>34</v>
      </c>
      <c r="E34" s="4" t="s">
        <v>13</v>
      </c>
      <c r="F34" s="6">
        <v>29.6</v>
      </c>
      <c r="G34" s="38">
        <v>29.6</v>
      </c>
      <c r="H34" s="6">
        <v>29.6</v>
      </c>
      <c r="I34" s="24">
        <f t="shared" si="0"/>
        <v>0</v>
      </c>
      <c r="J34" s="24">
        <f t="shared" si="1"/>
        <v>100</v>
      </c>
      <c r="K34" s="66"/>
    </row>
    <row r="35" spans="1:11" ht="31.5">
      <c r="A35" s="42" t="s">
        <v>80</v>
      </c>
      <c r="B35" s="69"/>
      <c r="C35" s="71"/>
      <c r="D35" s="53"/>
      <c r="E35" s="4" t="s">
        <v>21</v>
      </c>
      <c r="F35" s="6">
        <v>108</v>
      </c>
      <c r="G35" s="25">
        <v>114</v>
      </c>
      <c r="H35" s="6">
        <v>63.7</v>
      </c>
      <c r="I35" s="24">
        <f t="shared" si="0"/>
        <v>-50.3</v>
      </c>
      <c r="J35" s="24">
        <f t="shared" si="1"/>
        <v>55.87719298245615</v>
      </c>
      <c r="K35" s="66"/>
    </row>
    <row r="36" spans="1:11" ht="15.75">
      <c r="A36" s="42" t="s">
        <v>83</v>
      </c>
      <c r="B36" s="70"/>
      <c r="C36" s="53" t="s">
        <v>17</v>
      </c>
      <c r="D36" s="53"/>
      <c r="E36" s="4" t="s">
        <v>19</v>
      </c>
      <c r="F36" s="6">
        <f>F27+F29</f>
        <v>6451.3</v>
      </c>
      <c r="G36" s="6">
        <f>G27+G29</f>
        <v>6451.3</v>
      </c>
      <c r="H36" s="6">
        <f>H27+H29</f>
        <v>2119.4</v>
      </c>
      <c r="I36" s="24">
        <f t="shared" si="0"/>
        <v>-4331.9</v>
      </c>
      <c r="J36" s="24">
        <f t="shared" si="1"/>
        <v>32.85229333622681</v>
      </c>
      <c r="K36" s="15"/>
    </row>
    <row r="37" spans="1:11" ht="31.5">
      <c r="A37" s="42" t="s">
        <v>84</v>
      </c>
      <c r="B37" s="70"/>
      <c r="C37" s="53"/>
      <c r="D37" s="53"/>
      <c r="E37" s="4" t="s">
        <v>13</v>
      </c>
      <c r="F37" s="6">
        <f>F30+F32+F34</f>
        <v>3297.4</v>
      </c>
      <c r="G37" s="35">
        <f>G30+G32+G34</f>
        <v>3297.4</v>
      </c>
      <c r="H37" s="6">
        <f>H30+H32+H34</f>
        <v>1348.1</v>
      </c>
      <c r="I37" s="24">
        <f t="shared" si="0"/>
        <v>-1949.3000000000002</v>
      </c>
      <c r="J37" s="24">
        <f t="shared" si="1"/>
        <v>40.88372657245102</v>
      </c>
      <c r="K37" s="15"/>
    </row>
    <row r="38" spans="1:11" ht="31.5">
      <c r="A38" s="42" t="s">
        <v>85</v>
      </c>
      <c r="B38" s="70"/>
      <c r="C38" s="53"/>
      <c r="D38" s="53"/>
      <c r="E38" s="4" t="s">
        <v>21</v>
      </c>
      <c r="F38" s="6">
        <f>F28+F31+F33+F35</f>
        <v>2159.5</v>
      </c>
      <c r="G38" s="6">
        <f>G28+G31+G33+G35</f>
        <v>2165.5</v>
      </c>
      <c r="H38" s="6">
        <f>H28+H31+H33+H35</f>
        <v>1442.7</v>
      </c>
      <c r="I38" s="24">
        <f t="shared" si="0"/>
        <v>-722.8</v>
      </c>
      <c r="J38" s="24">
        <f t="shared" si="1"/>
        <v>66.62202724543985</v>
      </c>
      <c r="K38" s="15"/>
    </row>
    <row r="39" spans="1:11" ht="15.75">
      <c r="A39" s="42" t="s">
        <v>86</v>
      </c>
      <c r="B39" s="82"/>
      <c r="C39" s="54"/>
      <c r="D39" s="54"/>
      <c r="E39" s="12" t="s">
        <v>35</v>
      </c>
      <c r="F39" s="51">
        <f>SUM(F36:F38)</f>
        <v>11908.2</v>
      </c>
      <c r="G39" s="51">
        <f>SUM(G36:G38)</f>
        <v>11914.2</v>
      </c>
      <c r="H39" s="51">
        <f>SUM(H36:H38)</f>
        <v>4910.2</v>
      </c>
      <c r="I39" s="24">
        <f t="shared" si="0"/>
        <v>-7004.000000000001</v>
      </c>
      <c r="J39" s="51">
        <f>H39/G39*100</f>
        <v>41.21300632858269</v>
      </c>
      <c r="K39" s="23"/>
    </row>
    <row r="40" spans="1:11" ht="15.75" customHeight="1">
      <c r="A40" s="96" t="s">
        <v>87</v>
      </c>
      <c r="B40" s="59" t="s">
        <v>36</v>
      </c>
      <c r="C40" s="60"/>
      <c r="D40" s="60"/>
      <c r="E40" s="60"/>
      <c r="F40" s="60"/>
      <c r="G40" s="60"/>
      <c r="H40" s="60"/>
      <c r="I40" s="60"/>
      <c r="J40" s="60"/>
      <c r="K40" s="61"/>
    </row>
    <row r="41" spans="1:11" ht="15.75" customHeight="1">
      <c r="A41" s="98"/>
      <c r="B41" s="62" t="s">
        <v>37</v>
      </c>
      <c r="C41" s="63"/>
      <c r="D41" s="63"/>
      <c r="E41" s="63"/>
      <c r="F41" s="63"/>
      <c r="G41" s="63"/>
      <c r="H41" s="63"/>
      <c r="I41" s="63"/>
      <c r="J41" s="63"/>
      <c r="K41" s="64"/>
    </row>
    <row r="42" spans="1:11" ht="30" customHeight="1">
      <c r="A42" s="42" t="s">
        <v>89</v>
      </c>
      <c r="B42" s="67" t="s">
        <v>88</v>
      </c>
      <c r="C42" s="89" t="s">
        <v>82</v>
      </c>
      <c r="D42" s="53" t="s">
        <v>12</v>
      </c>
      <c r="E42" s="4" t="s">
        <v>19</v>
      </c>
      <c r="F42" s="24">
        <v>5289.5</v>
      </c>
      <c r="G42" s="38">
        <v>5289.5</v>
      </c>
      <c r="H42" s="25">
        <v>4739.8</v>
      </c>
      <c r="I42" s="24">
        <f aca="true" t="shared" si="2" ref="I42:I64">H42-G42</f>
        <v>-549.6999999999998</v>
      </c>
      <c r="J42" s="24">
        <f>H42/G42*100</f>
        <v>89.60771339446073</v>
      </c>
      <c r="K42" s="72" t="s">
        <v>123</v>
      </c>
    </row>
    <row r="43" spans="1:11" ht="30" customHeight="1">
      <c r="A43" s="42" t="s">
        <v>90</v>
      </c>
      <c r="B43" s="68"/>
      <c r="C43" s="90"/>
      <c r="D43" s="53"/>
      <c r="E43" s="4" t="s">
        <v>13</v>
      </c>
      <c r="F43" s="6">
        <v>345</v>
      </c>
      <c r="G43" s="38">
        <v>345</v>
      </c>
      <c r="H43" s="37">
        <v>0</v>
      </c>
      <c r="I43" s="24">
        <f t="shared" si="2"/>
        <v>-345</v>
      </c>
      <c r="J43" s="24">
        <f>H43/G43*100</f>
        <v>0</v>
      </c>
      <c r="K43" s="73"/>
    </row>
    <row r="44" spans="1:11" ht="36" customHeight="1">
      <c r="A44" s="42" t="s">
        <v>91</v>
      </c>
      <c r="B44" s="69"/>
      <c r="C44" s="91"/>
      <c r="D44" s="53"/>
      <c r="E44" s="4" t="s">
        <v>21</v>
      </c>
      <c r="F44" s="48">
        <v>4390.8</v>
      </c>
      <c r="G44" s="49">
        <v>4390.8</v>
      </c>
      <c r="H44" s="37">
        <v>1874.4</v>
      </c>
      <c r="I44" s="24">
        <f t="shared" si="2"/>
        <v>-2516.4</v>
      </c>
      <c r="J44" s="50">
        <f>H44/G44*100</f>
        <v>42.68925936048101</v>
      </c>
      <c r="K44" s="65"/>
    </row>
    <row r="45" spans="1:11" ht="20.25" customHeight="1">
      <c r="A45" s="42" t="s">
        <v>92</v>
      </c>
      <c r="B45" s="54"/>
      <c r="C45" s="53" t="s">
        <v>20</v>
      </c>
      <c r="D45" s="53"/>
      <c r="E45" s="4" t="s">
        <v>19</v>
      </c>
      <c r="F45" s="6">
        <f>F42</f>
        <v>5289.5</v>
      </c>
      <c r="G45" s="6">
        <f>G42</f>
        <v>5289.5</v>
      </c>
      <c r="H45" s="6">
        <f>H42</f>
        <v>4739.8</v>
      </c>
      <c r="I45" s="24">
        <f t="shared" si="2"/>
        <v>-549.6999999999998</v>
      </c>
      <c r="J45" s="24">
        <f aca="true" t="shared" si="3" ref="J45:J64">H45/G45*100</f>
        <v>89.60771339446073</v>
      </c>
      <c r="K45" s="10"/>
    </row>
    <row r="46" spans="1:11" ht="38.25" customHeight="1">
      <c r="A46" s="42" t="s">
        <v>93</v>
      </c>
      <c r="B46" s="81"/>
      <c r="C46" s="53"/>
      <c r="D46" s="53"/>
      <c r="E46" s="4" t="s">
        <v>13</v>
      </c>
      <c r="F46" s="6">
        <f aca="true" t="shared" si="4" ref="F46:H47">F43</f>
        <v>345</v>
      </c>
      <c r="G46" s="6">
        <f t="shared" si="4"/>
        <v>345</v>
      </c>
      <c r="H46" s="6">
        <f t="shared" si="4"/>
        <v>0</v>
      </c>
      <c r="I46" s="24">
        <f t="shared" si="2"/>
        <v>-345</v>
      </c>
      <c r="J46" s="24">
        <f t="shared" si="3"/>
        <v>0</v>
      </c>
      <c r="K46" s="10"/>
    </row>
    <row r="47" spans="1:11" ht="38.25" customHeight="1">
      <c r="A47" s="42" t="s">
        <v>94</v>
      </c>
      <c r="B47" s="81"/>
      <c r="C47" s="53"/>
      <c r="D47" s="53"/>
      <c r="E47" s="4" t="s">
        <v>21</v>
      </c>
      <c r="F47" s="6">
        <f t="shared" si="4"/>
        <v>4390.8</v>
      </c>
      <c r="G47" s="6">
        <f t="shared" si="4"/>
        <v>4390.8</v>
      </c>
      <c r="H47" s="35">
        <f t="shared" si="4"/>
        <v>1874.4</v>
      </c>
      <c r="I47" s="24">
        <f t="shared" si="2"/>
        <v>-2516.4</v>
      </c>
      <c r="J47" s="24">
        <f t="shared" si="3"/>
        <v>42.68925936048101</v>
      </c>
      <c r="K47" s="10"/>
    </row>
    <row r="48" spans="1:11" ht="20.25" customHeight="1">
      <c r="A48" s="42" t="s">
        <v>95</v>
      </c>
      <c r="B48" s="80"/>
      <c r="C48" s="54"/>
      <c r="D48" s="54"/>
      <c r="E48" s="12" t="s">
        <v>35</v>
      </c>
      <c r="F48" s="6">
        <f>SUM(F45:F47)</f>
        <v>10025.3</v>
      </c>
      <c r="G48" s="6">
        <f>SUM(G45:G47)</f>
        <v>10025.3</v>
      </c>
      <c r="H48" s="6">
        <f>SUM(H45:H47)</f>
        <v>6614.200000000001</v>
      </c>
      <c r="I48" s="24">
        <f t="shared" si="2"/>
        <v>-3411.0999999999985</v>
      </c>
      <c r="J48" s="24">
        <f t="shared" si="3"/>
        <v>65.97508303990904</v>
      </c>
      <c r="K48" s="10"/>
    </row>
    <row r="49" spans="1:11" ht="15.75">
      <c r="A49" s="42" t="s">
        <v>96</v>
      </c>
      <c r="B49" s="70"/>
      <c r="C49" s="76" t="s">
        <v>38</v>
      </c>
      <c r="D49" s="76"/>
      <c r="E49" s="8" t="s">
        <v>19</v>
      </c>
      <c r="F49" s="39">
        <f>F27+F29+F42</f>
        <v>11740.8</v>
      </c>
      <c r="G49" s="39">
        <f>G27+G29+G42</f>
        <v>11740.8</v>
      </c>
      <c r="H49" s="39">
        <f>H36+H45</f>
        <v>6859.200000000001</v>
      </c>
      <c r="I49" s="27">
        <f t="shared" si="2"/>
        <v>-4881.5999999999985</v>
      </c>
      <c r="J49" s="27">
        <f t="shared" si="3"/>
        <v>58.421913327882265</v>
      </c>
      <c r="K49" s="5"/>
    </row>
    <row r="50" spans="1:11" ht="31.5">
      <c r="A50" s="42" t="s">
        <v>97</v>
      </c>
      <c r="B50" s="70"/>
      <c r="C50" s="76"/>
      <c r="D50" s="76"/>
      <c r="E50" s="8" t="s">
        <v>18</v>
      </c>
      <c r="F50" s="39">
        <f>F23+F37+F43</f>
        <v>5200.1</v>
      </c>
      <c r="G50" s="39">
        <f>G23+G37+G46</f>
        <v>5200.1</v>
      </c>
      <c r="H50" s="39">
        <f>H23+H37+H43</f>
        <v>2212.7</v>
      </c>
      <c r="I50" s="27">
        <f t="shared" si="2"/>
        <v>-2987.4000000000005</v>
      </c>
      <c r="J50" s="27">
        <f t="shared" si="3"/>
        <v>42.55110478644641</v>
      </c>
      <c r="K50" s="5"/>
    </row>
    <row r="51" spans="1:11" ht="31.5">
      <c r="A51" s="42" t="s">
        <v>98</v>
      </c>
      <c r="B51" s="70"/>
      <c r="C51" s="76"/>
      <c r="D51" s="76"/>
      <c r="E51" s="8" t="s">
        <v>21</v>
      </c>
      <c r="F51" s="39">
        <f>F28+F31+F33+F35+F44</f>
        <v>6550.3</v>
      </c>
      <c r="G51" s="39">
        <f>G38+G44</f>
        <v>6556.3</v>
      </c>
      <c r="H51" s="39">
        <f>H38+H44</f>
        <v>3317.1000000000004</v>
      </c>
      <c r="I51" s="27">
        <f t="shared" si="2"/>
        <v>-3239.2</v>
      </c>
      <c r="J51" s="27">
        <f t="shared" si="3"/>
        <v>50.59408507847414</v>
      </c>
      <c r="K51" s="5"/>
    </row>
    <row r="52" spans="1:11" ht="15" customHeight="1">
      <c r="A52" s="42" t="s">
        <v>99</v>
      </c>
      <c r="B52" s="70"/>
      <c r="C52" s="76"/>
      <c r="D52" s="76"/>
      <c r="E52" s="8" t="s">
        <v>15</v>
      </c>
      <c r="F52" s="39">
        <f>SUM(F49:F51)</f>
        <v>23491.2</v>
      </c>
      <c r="G52" s="39">
        <f>SUM(G49:G51)</f>
        <v>23497.2</v>
      </c>
      <c r="H52" s="39">
        <f>SUM(H49:H51)</f>
        <v>12389.000000000002</v>
      </c>
      <c r="I52" s="27">
        <f t="shared" si="2"/>
        <v>-11108.199999999999</v>
      </c>
      <c r="J52" s="27">
        <f t="shared" si="3"/>
        <v>52.725431115196706</v>
      </c>
      <c r="K52" s="26"/>
    </row>
    <row r="53" spans="1:11" ht="15.75">
      <c r="A53" s="42" t="s">
        <v>100</v>
      </c>
      <c r="B53" s="19"/>
      <c r="C53" s="55" t="s">
        <v>26</v>
      </c>
      <c r="D53" s="56"/>
      <c r="E53" s="56"/>
      <c r="F53" s="56"/>
      <c r="G53" s="56"/>
      <c r="H53" s="56"/>
      <c r="I53" s="56"/>
      <c r="J53" s="56"/>
      <c r="K53" s="57"/>
    </row>
    <row r="54" spans="1:11" ht="15.75">
      <c r="A54" s="42" t="s">
        <v>101</v>
      </c>
      <c r="B54" s="70"/>
      <c r="C54" s="71" t="s">
        <v>4</v>
      </c>
      <c r="D54" s="71"/>
      <c r="E54" s="5" t="s">
        <v>19</v>
      </c>
      <c r="F54" s="35">
        <f>F49-F58</f>
        <v>7855.299999999999</v>
      </c>
      <c r="G54" s="35">
        <f>G49-G58</f>
        <v>7855.299999999999</v>
      </c>
      <c r="H54" s="35">
        <f>H49-H58</f>
        <v>5855.300000000001</v>
      </c>
      <c r="I54" s="24">
        <f t="shared" si="2"/>
        <v>-1999.9999999999982</v>
      </c>
      <c r="J54" s="24">
        <f t="shared" si="3"/>
        <v>74.53948289689765</v>
      </c>
      <c r="K54" s="5"/>
    </row>
    <row r="55" spans="1:11" ht="31.5">
      <c r="A55" s="42" t="s">
        <v>102</v>
      </c>
      <c r="B55" s="70"/>
      <c r="C55" s="71"/>
      <c r="D55" s="71"/>
      <c r="E55" s="5" t="s">
        <v>18</v>
      </c>
      <c r="F55" s="35">
        <f>F50-F59-F62</f>
        <v>1890.3000000000006</v>
      </c>
      <c r="G55" s="35">
        <f>G50-G59-G62</f>
        <v>1890.3000000000006</v>
      </c>
      <c r="H55" s="35">
        <f>H50-H59-H62</f>
        <v>885.3999999999997</v>
      </c>
      <c r="I55" s="24">
        <f t="shared" si="2"/>
        <v>-1004.9000000000009</v>
      </c>
      <c r="J55" s="24">
        <f t="shared" si="3"/>
        <v>46.83912606464579</v>
      </c>
      <c r="K55" s="5"/>
    </row>
    <row r="56" spans="1:11" ht="31.5">
      <c r="A56" s="42" t="s">
        <v>103</v>
      </c>
      <c r="B56" s="70"/>
      <c r="C56" s="71"/>
      <c r="D56" s="71"/>
      <c r="E56" s="5" t="s">
        <v>21</v>
      </c>
      <c r="F56" s="35">
        <f>F28+F33+F44</f>
        <v>5224.8</v>
      </c>
      <c r="G56" s="35">
        <f>G28+G33+G44</f>
        <v>5224.8</v>
      </c>
      <c r="H56" s="35">
        <f>H28+H33+H44</f>
        <v>2562.4</v>
      </c>
      <c r="I56" s="24">
        <f t="shared" si="2"/>
        <v>-2662.4</v>
      </c>
      <c r="J56" s="24">
        <f t="shared" si="3"/>
        <v>49.04302557035676</v>
      </c>
      <c r="K56" s="5"/>
    </row>
    <row r="57" spans="1:11" ht="15.75" customHeight="1">
      <c r="A57" s="42" t="s">
        <v>104</v>
      </c>
      <c r="B57" s="70"/>
      <c r="C57" s="71"/>
      <c r="D57" s="71"/>
      <c r="E57" s="8" t="s">
        <v>22</v>
      </c>
      <c r="F57" s="39">
        <f>SUM(F54:F56)</f>
        <v>14970.400000000001</v>
      </c>
      <c r="G57" s="9">
        <f>SUM(G54:G56)</f>
        <v>14970.400000000001</v>
      </c>
      <c r="H57" s="9">
        <f>SUM(H54:H56)</f>
        <v>9303.1</v>
      </c>
      <c r="I57" s="27">
        <f t="shared" si="2"/>
        <v>-5667.300000000001</v>
      </c>
      <c r="J57" s="27">
        <f t="shared" si="3"/>
        <v>62.143296104312505</v>
      </c>
      <c r="K57" s="5"/>
    </row>
    <row r="58" spans="1:11" ht="15.75">
      <c r="A58" s="42" t="s">
        <v>105</v>
      </c>
      <c r="B58" s="70"/>
      <c r="C58" s="71" t="s">
        <v>39</v>
      </c>
      <c r="D58" s="71"/>
      <c r="E58" s="5" t="s">
        <v>19</v>
      </c>
      <c r="F58" s="35">
        <f>F29</f>
        <v>3885.5</v>
      </c>
      <c r="G58" s="35">
        <f>G29</f>
        <v>3885.5</v>
      </c>
      <c r="H58" s="35">
        <f>H29</f>
        <v>1003.9</v>
      </c>
      <c r="I58" s="24">
        <f t="shared" si="2"/>
        <v>-2881.6</v>
      </c>
      <c r="J58" s="24">
        <f t="shared" si="3"/>
        <v>25.837086604040664</v>
      </c>
      <c r="K58" s="5"/>
    </row>
    <row r="59" spans="1:11" ht="31.5">
      <c r="A59" s="42" t="s">
        <v>106</v>
      </c>
      <c r="B59" s="70"/>
      <c r="C59" s="71"/>
      <c r="D59" s="71"/>
      <c r="E59" s="5" t="s">
        <v>13</v>
      </c>
      <c r="F59" s="35">
        <f>F21+F30</f>
        <v>3280.2</v>
      </c>
      <c r="G59" s="35">
        <f>G21+G30</f>
        <v>3280.2</v>
      </c>
      <c r="H59" s="35">
        <f>H21+H30</f>
        <v>1297.7</v>
      </c>
      <c r="I59" s="24">
        <f t="shared" si="2"/>
        <v>-1982.4999999999998</v>
      </c>
      <c r="J59" s="40">
        <f t="shared" si="3"/>
        <v>39.56161209682337</v>
      </c>
      <c r="K59" s="5"/>
    </row>
    <row r="60" spans="1:11" ht="31.5">
      <c r="A60" s="42" t="s">
        <v>107</v>
      </c>
      <c r="B60" s="70"/>
      <c r="C60" s="71"/>
      <c r="D60" s="71"/>
      <c r="E60" s="5" t="s">
        <v>21</v>
      </c>
      <c r="F60" s="35">
        <f>F31</f>
        <v>1217.5</v>
      </c>
      <c r="G60" s="35">
        <f>G31</f>
        <v>1217.5</v>
      </c>
      <c r="H60" s="35">
        <f>H31</f>
        <v>691</v>
      </c>
      <c r="I60" s="24">
        <f t="shared" si="2"/>
        <v>-526.5</v>
      </c>
      <c r="J60" s="40">
        <f t="shared" si="3"/>
        <v>56.75564681724846</v>
      </c>
      <c r="K60" s="5"/>
    </row>
    <row r="61" spans="1:11" ht="15.75">
      <c r="A61" s="42" t="s">
        <v>108</v>
      </c>
      <c r="B61" s="70"/>
      <c r="C61" s="71"/>
      <c r="D61" s="71"/>
      <c r="E61" s="8" t="s">
        <v>23</v>
      </c>
      <c r="F61" s="39">
        <f>SUM(F58:F60)</f>
        <v>8383.2</v>
      </c>
      <c r="G61" s="39">
        <f>SUM(G58:G60)</f>
        <v>8383.2</v>
      </c>
      <c r="H61" s="39">
        <f>SUM(H58:H60)</f>
        <v>2992.6</v>
      </c>
      <c r="I61" s="27">
        <f t="shared" si="2"/>
        <v>-5390.6</v>
      </c>
      <c r="J61" s="41">
        <f t="shared" si="3"/>
        <v>35.69758564748544</v>
      </c>
      <c r="K61" s="5"/>
    </row>
    <row r="62" spans="1:11" ht="31.5">
      <c r="A62" s="42" t="s">
        <v>109</v>
      </c>
      <c r="B62" s="70"/>
      <c r="C62" s="71" t="s">
        <v>40</v>
      </c>
      <c r="D62" s="71"/>
      <c r="E62" s="5" t="s">
        <v>13</v>
      </c>
      <c r="F62" s="35">
        <f aca="true" t="shared" si="5" ref="F62:H63">F34</f>
        <v>29.6</v>
      </c>
      <c r="G62" s="35">
        <f t="shared" si="5"/>
        <v>29.6</v>
      </c>
      <c r="H62" s="35">
        <f t="shared" si="5"/>
        <v>29.6</v>
      </c>
      <c r="I62" s="24">
        <f t="shared" si="2"/>
        <v>0</v>
      </c>
      <c r="J62" s="40">
        <f t="shared" si="3"/>
        <v>100</v>
      </c>
      <c r="K62" s="5"/>
    </row>
    <row r="63" spans="1:11" ht="31.5">
      <c r="A63" s="42" t="s">
        <v>110</v>
      </c>
      <c r="B63" s="70"/>
      <c r="C63" s="71"/>
      <c r="D63" s="71"/>
      <c r="E63" s="5" t="s">
        <v>21</v>
      </c>
      <c r="F63" s="35">
        <f t="shared" si="5"/>
        <v>108</v>
      </c>
      <c r="G63" s="35">
        <f t="shared" si="5"/>
        <v>114</v>
      </c>
      <c r="H63" s="35">
        <f t="shared" si="5"/>
        <v>63.7</v>
      </c>
      <c r="I63" s="24">
        <f t="shared" si="2"/>
        <v>-50.3</v>
      </c>
      <c r="J63" s="40">
        <f t="shared" si="3"/>
        <v>55.87719298245615</v>
      </c>
      <c r="K63" s="5"/>
    </row>
    <row r="64" spans="1:11" ht="15.75">
      <c r="A64" s="42" t="s">
        <v>111</v>
      </c>
      <c r="B64" s="70"/>
      <c r="C64" s="71"/>
      <c r="D64" s="71"/>
      <c r="E64" s="8" t="s">
        <v>23</v>
      </c>
      <c r="F64" s="39">
        <f>SUM(F62:F63)</f>
        <v>137.6</v>
      </c>
      <c r="G64" s="39">
        <f>SUM(G62:G63)</f>
        <v>143.6</v>
      </c>
      <c r="H64" s="39">
        <f>SUM(H62:H63)</f>
        <v>93.30000000000001</v>
      </c>
      <c r="I64" s="27">
        <f t="shared" si="2"/>
        <v>-50.29999999999998</v>
      </c>
      <c r="J64" s="41">
        <f t="shared" si="3"/>
        <v>64.97214484679667</v>
      </c>
      <c r="K64" s="5"/>
    </row>
    <row r="65" spans="2:11" ht="15">
      <c r="B65" s="20"/>
      <c r="C65" s="2"/>
      <c r="D65" s="2"/>
      <c r="E65" s="2"/>
      <c r="F65" s="2"/>
      <c r="G65" s="2"/>
      <c r="H65" s="2"/>
      <c r="I65" s="2"/>
      <c r="J65" s="2"/>
      <c r="K65" s="2"/>
    </row>
    <row r="66" ht="15.75">
      <c r="B66" s="21"/>
    </row>
    <row r="67" spans="2:12" ht="33" customHeight="1">
      <c r="B67" s="75" t="s">
        <v>42</v>
      </c>
      <c r="C67" s="77"/>
      <c r="D67" s="77"/>
      <c r="E67" s="32"/>
      <c r="F67" s="34" t="s">
        <v>48</v>
      </c>
      <c r="G67" s="32"/>
      <c r="H67" s="32"/>
      <c r="I67" s="32"/>
      <c r="J67" s="33" t="s">
        <v>46</v>
      </c>
      <c r="K67" s="33" t="s">
        <v>47</v>
      </c>
      <c r="L67" s="31"/>
    </row>
    <row r="68" spans="2:12" ht="18.75">
      <c r="B68" s="74" t="s">
        <v>24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ht="15.75"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29.25" customHeight="1">
      <c r="B70" s="75" t="s">
        <v>41</v>
      </c>
      <c r="C70" s="75"/>
      <c r="D70" s="32"/>
      <c r="E70" s="32"/>
      <c r="F70" s="34" t="s">
        <v>43</v>
      </c>
      <c r="G70" s="32"/>
      <c r="H70" s="32"/>
      <c r="I70" s="32"/>
      <c r="J70" s="33" t="s">
        <v>113</v>
      </c>
      <c r="K70" s="33" t="s">
        <v>112</v>
      </c>
      <c r="L70" s="31"/>
    </row>
    <row r="71" spans="2:12" ht="18.75">
      <c r="B71" s="74" t="s">
        <v>25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3" spans="2:12" s="28" customFormat="1" ht="29.25" customHeight="1">
      <c r="B73" s="75" t="s">
        <v>45</v>
      </c>
      <c r="C73" s="75"/>
      <c r="D73" s="32"/>
      <c r="E73" s="32"/>
      <c r="F73" s="34" t="s">
        <v>44</v>
      </c>
      <c r="G73" s="32"/>
      <c r="H73" s="32"/>
      <c r="I73" s="32"/>
      <c r="J73" s="33" t="s">
        <v>115</v>
      </c>
      <c r="K73" s="33" t="s">
        <v>116</v>
      </c>
      <c r="L73" s="31"/>
    </row>
    <row r="74" spans="2:12" s="28" customFormat="1" ht="18.75">
      <c r="B74" s="74" t="s">
        <v>25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</row>
  </sheetData>
  <sheetProtection/>
  <mergeCells count="66">
    <mergeCell ref="A11:A13"/>
    <mergeCell ref="A15:A17"/>
    <mergeCell ref="A18:A19"/>
    <mergeCell ref="B23:D24"/>
    <mergeCell ref="A25:A26"/>
    <mergeCell ref="A40:A41"/>
    <mergeCell ref="C20:C21"/>
    <mergeCell ref="B11:B13"/>
    <mergeCell ref="C11:C13"/>
    <mergeCell ref="B15:K15"/>
    <mergeCell ref="B4:J4"/>
    <mergeCell ref="B5:J5"/>
    <mergeCell ref="B6:J6"/>
    <mergeCell ref="B7:D7"/>
    <mergeCell ref="B9:D9"/>
    <mergeCell ref="D42:D44"/>
    <mergeCell ref="C42:C44"/>
    <mergeCell ref="B20:B21"/>
    <mergeCell ref="B10:I10"/>
    <mergeCell ref="D11:D13"/>
    <mergeCell ref="B16:K16"/>
    <mergeCell ref="B17:K17"/>
    <mergeCell ref="E11:E13"/>
    <mergeCell ref="F11:F13"/>
    <mergeCell ref="B25:K25"/>
    <mergeCell ref="B26:K26"/>
    <mergeCell ref="J12:J13"/>
    <mergeCell ref="I12:I13"/>
    <mergeCell ref="G11:G13"/>
    <mergeCell ref="H11:H13"/>
    <mergeCell ref="B27:B28"/>
    <mergeCell ref="C27:C28"/>
    <mergeCell ref="D27:D28"/>
    <mergeCell ref="B45:B48"/>
    <mergeCell ref="B36:B39"/>
    <mergeCell ref="C36:D39"/>
    <mergeCell ref="D32:D33"/>
    <mergeCell ref="C29:C35"/>
    <mergeCell ref="D29:D31"/>
    <mergeCell ref="D34:D35"/>
    <mergeCell ref="B74:L74"/>
    <mergeCell ref="B73:C73"/>
    <mergeCell ref="B49:B52"/>
    <mergeCell ref="C49:D52"/>
    <mergeCell ref="B58:B61"/>
    <mergeCell ref="C58:D61"/>
    <mergeCell ref="B68:L68"/>
    <mergeCell ref="B71:L71"/>
    <mergeCell ref="B70:C70"/>
    <mergeCell ref="B67:D67"/>
    <mergeCell ref="B42:B44"/>
    <mergeCell ref="B62:B64"/>
    <mergeCell ref="C62:D64"/>
    <mergeCell ref="K42:K44"/>
    <mergeCell ref="B54:B57"/>
    <mergeCell ref="C54:D57"/>
    <mergeCell ref="I11:J11"/>
    <mergeCell ref="C45:D48"/>
    <mergeCell ref="C53:K53"/>
    <mergeCell ref="K11:K13"/>
    <mergeCell ref="B18:K18"/>
    <mergeCell ref="B19:K19"/>
    <mergeCell ref="B40:K40"/>
    <mergeCell ref="B41:K41"/>
    <mergeCell ref="K27:K35"/>
    <mergeCell ref="B29:B35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2016-07-12T12:56:12Z</dcterms:modified>
  <cp:category/>
  <cp:version/>
  <cp:contentType/>
  <cp:contentStatus/>
</cp:coreProperties>
</file>