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>
    <definedName name="_xlnm.Print_Area" localSheetId="0">'Лист1'!$A$1:$K$18</definedName>
  </definedNames>
  <calcPr fullCalcOnLoad="1"/>
</workbook>
</file>

<file path=xl/sharedStrings.xml><?xml version="1.0" encoding="utf-8"?>
<sst xmlns="http://schemas.openxmlformats.org/spreadsheetml/2006/main" count="43" uniqueCount="40">
  <si>
    <t>№ п/п</t>
  </si>
  <si>
    <t>Наименование товара</t>
  </si>
  <si>
    <t>Характеристика товара</t>
  </si>
  <si>
    <t>Ед. тарифа</t>
  </si>
  <si>
    <t>Кол-во</t>
  </si>
  <si>
    <t>Единичные цены (тариф)</t>
  </si>
  <si>
    <t>Средняя цена, руб.</t>
  </si>
  <si>
    <t>Начальная цена, руб.</t>
  </si>
  <si>
    <t>1*</t>
  </si>
  <si>
    <t>2*</t>
  </si>
  <si>
    <t>3*</t>
  </si>
  <si>
    <t>кг</t>
  </si>
  <si>
    <t>IV. ОБОСНОВАНИЕ НАЧАЛЬНОЙ (МАКСИМАЛЬНОЙ) ЦЕНЫ КОНТРАКТА, НАЧАЛЬНЫХ ЦЕН ЕДИНИЦ ТОВАРА, РАБОТЫ, УСЛУГИ</t>
  </si>
  <si>
    <t>Метод определения цены: метод сопоставимых рыночных цен</t>
  </si>
  <si>
    <t>ВСЕГО: Начальная (максимальная) цена гражданско-правового договора</t>
  </si>
  <si>
    <t>Муниципальное бюджетное общеобразовательное учреждение "Лицей им. Г.Ф. Атякшева"</t>
  </si>
  <si>
    <t>Директор  ______________________  Е.Ю. Павлюк</t>
  </si>
  <si>
    <t>шк 302024004</t>
  </si>
  <si>
    <t>021502 рп</t>
  </si>
  <si>
    <t>экономия</t>
  </si>
  <si>
    <t>по итогам АЭФ</t>
  </si>
  <si>
    <t>внеб</t>
  </si>
  <si>
    <t>округ</t>
  </si>
  <si>
    <t>город</t>
  </si>
  <si>
    <t>Коммерческое предложение  2  от 16.09.2021 г.</t>
  </si>
  <si>
    <t>Коммерческое предложение 1 от 13.09.2021 г.</t>
  </si>
  <si>
    <t>Коммерческое предложение 3 от 21.09.2021 г.</t>
  </si>
  <si>
    <t xml:space="preserve">сад </t>
  </si>
  <si>
    <t>печень</t>
  </si>
  <si>
    <t>куринная грудка</t>
  </si>
  <si>
    <t>минтай</t>
  </si>
  <si>
    <t>Буфет</t>
  </si>
  <si>
    <t>93331</t>
  </si>
  <si>
    <t>Мясо сельскохозяйственной
птицы
охлажденное.
Вид мяса по способу
разделки: Филе;
Наименование мяса
птицы: Куры;
Сорт: Первый;</t>
  </si>
  <si>
    <t>Субпродукты
пищевые
крупного
рогатого
скота
замороженные.
Вид
субпродукта:
Печень;
Субпродукт в блоках:
Нет.</t>
  </si>
  <si>
    <t>Рыба трескообразная мороженая</t>
  </si>
  <si>
    <t>Субпродукты пищевые крупного рогатого скота замороженные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</si>
  <si>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на право заключения гражданско-правового договора на поставку продуктов питания (минтай, печень говяжья, филе куриное охлажденное)</t>
  </si>
  <si>
    <t xml:space="preserve">
Вид
разделки: Потрошеная
обезглавленная;
Вид рыбы: Минтай;
Сорт рыбы, не ниже:
Первый.</t>
  </si>
  <si>
    <t>Мясо сельскохозяйственной
птицы
охлажденное.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</si>
</sst>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4" fillId="33" borderId="0" xfId="0" applyFont="1" applyFill="1" applyAlignment="1">
      <alignment/>
    </xf>
    <xf numFmtId="2" fontId="38" fillId="0" borderId="0" xfId="0" applyNumberFormat="1" applyFont="1" applyAlignment="1">
      <alignment/>
    </xf>
    <xf numFmtId="0" fontId="38" fillId="0" borderId="0" xfId="0" applyFont="1" applyAlignment="1">
      <alignment horizontal="left" vertical="top" wrapText="1"/>
    </xf>
    <xf numFmtId="0" fontId="4" fillId="33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/>
    </xf>
    <xf numFmtId="0" fontId="2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/>
    </xf>
    <xf numFmtId="0" fontId="38" fillId="34" borderId="0" xfId="0" applyFont="1" applyFill="1" applyAlignment="1">
      <alignment/>
    </xf>
    <xf numFmtId="0" fontId="38" fillId="34" borderId="0" xfId="0" applyFont="1" applyFill="1" applyAlignment="1">
      <alignment/>
    </xf>
    <xf numFmtId="0" fontId="4" fillId="34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 wrapText="1"/>
    </xf>
    <xf numFmtId="2" fontId="4" fillId="34" borderId="11" xfId="0" applyNumberFormat="1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left" vertical="center"/>
    </xf>
    <xf numFmtId="0" fontId="39" fillId="34" borderId="0" xfId="0" applyFont="1" applyFill="1" applyBorder="1" applyAlignment="1">
      <alignment horizontal="center" vertical="center" wrapText="1"/>
    </xf>
    <xf numFmtId="0" fontId="39" fillId="34" borderId="0" xfId="0" applyFont="1" applyFill="1" applyBorder="1" applyAlignment="1">
      <alignment horizontal="left" vertical="center" wrapText="1"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wrapText="1"/>
    </xf>
    <xf numFmtId="0" fontId="39" fillId="0" borderId="10" xfId="0" applyFont="1" applyFill="1" applyBorder="1" applyAlignment="1">
      <alignment horizontal="left" vertical="center" wrapText="1"/>
    </xf>
    <xf numFmtId="0" fontId="3" fillId="34" borderId="0" xfId="0" applyFont="1" applyFill="1" applyAlignment="1">
      <alignment/>
    </xf>
    <xf numFmtId="0" fontId="38" fillId="0" borderId="0" xfId="0" applyFont="1" applyBorder="1" applyAlignment="1">
      <alignment/>
    </xf>
    <xf numFmtId="0" fontId="40" fillId="0" borderId="0" xfId="0" applyFont="1" applyBorder="1" applyAlignment="1">
      <alignment/>
    </xf>
    <xf numFmtId="4" fontId="38" fillId="0" borderId="0" xfId="0" applyNumberFormat="1" applyFont="1" applyBorder="1" applyAlignment="1">
      <alignment/>
    </xf>
    <xf numFmtId="4" fontId="38" fillId="0" borderId="10" xfId="0" applyNumberFormat="1" applyFont="1" applyBorder="1" applyAlignment="1">
      <alignment/>
    </xf>
    <xf numFmtId="49" fontId="40" fillId="0" borderId="10" xfId="0" applyNumberFormat="1" applyFont="1" applyBorder="1" applyAlignment="1">
      <alignment/>
    </xf>
    <xf numFmtId="0" fontId="38" fillId="0" borderId="10" xfId="0" applyFont="1" applyBorder="1" applyAlignment="1">
      <alignment/>
    </xf>
    <xf numFmtId="4" fontId="40" fillId="0" borderId="10" xfId="0" applyNumberFormat="1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10" xfId="0" applyFont="1" applyBorder="1" applyAlignment="1">
      <alignment vertical="center" wrapText="1"/>
    </xf>
    <xf numFmtId="2" fontId="4" fillId="0" borderId="10" xfId="0" applyNumberFormat="1" applyFont="1" applyBorder="1" applyAlignment="1">
      <alignment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33" borderId="11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4" fontId="4" fillId="33" borderId="0" xfId="0" applyNumberFormat="1" applyFont="1" applyFill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right" vertical="center" wrapText="1"/>
    </xf>
    <xf numFmtId="0" fontId="4" fillId="0" borderId="15" xfId="0" applyFont="1" applyBorder="1" applyAlignment="1">
      <alignment horizontal="right" vertical="center" wrapText="1"/>
    </xf>
    <xf numFmtId="0" fontId="4" fillId="34" borderId="10" xfId="0" applyFont="1" applyFill="1" applyBorder="1" applyAlignment="1">
      <alignment horizontal="left" vertical="top" wrapText="1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40" fillId="34" borderId="0" xfId="0" applyFont="1" applyFill="1" applyAlignment="1">
      <alignment horizontal="left" wrapText="1"/>
    </xf>
    <xf numFmtId="0" fontId="38" fillId="34" borderId="0" xfId="0" applyFont="1" applyFill="1" applyAlignment="1">
      <alignment horizontal="left" vertical="center" wrapText="1"/>
    </xf>
    <xf numFmtId="0" fontId="38" fillId="34" borderId="16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"/>
  <sheetViews>
    <sheetView tabSelected="1" view="pageBreakPreview" zoomScaleSheetLayoutView="100" workbookViewId="0" topLeftCell="A4">
      <selection activeCell="B13" sqref="B13:C13"/>
    </sheetView>
  </sheetViews>
  <sheetFormatPr defaultColWidth="9.140625" defaultRowHeight="15"/>
  <cols>
    <col min="1" max="1" width="7.140625" style="1" customWidth="1"/>
    <col min="2" max="2" width="23.57421875" style="1" customWidth="1"/>
    <col min="3" max="3" width="31.8515625" style="1" customWidth="1"/>
    <col min="4" max="4" width="4.8515625" style="1" customWidth="1"/>
    <col min="5" max="5" width="6.140625" style="1" customWidth="1"/>
    <col min="6" max="7" width="9.140625" style="1" customWidth="1"/>
    <col min="8" max="8" width="8.140625" style="1" customWidth="1"/>
    <col min="9" max="9" width="8.57421875" style="1" customWidth="1"/>
    <col min="10" max="10" width="17.140625" style="1" customWidth="1"/>
    <col min="11" max="11" width="9.140625" style="1" customWidth="1"/>
    <col min="12" max="12" width="15.28125" style="1" customWidth="1"/>
    <col min="13" max="13" width="14.57421875" style="1" customWidth="1"/>
    <col min="14" max="14" width="13.00390625" style="1" customWidth="1"/>
    <col min="15" max="15" width="11.57421875" style="1" bestFit="1" customWidth="1"/>
    <col min="16" max="16" width="13.57421875" style="1" customWidth="1"/>
    <col min="17" max="17" width="10.00390625" style="1" bestFit="1" customWidth="1"/>
    <col min="18" max="18" width="11.57421875" style="1" bestFit="1" customWidth="1"/>
    <col min="19" max="16384" width="9.140625" style="1" customWidth="1"/>
  </cols>
  <sheetData>
    <row r="1" spans="1:10" s="18" customFormat="1" ht="33" customHeight="1">
      <c r="A1" s="55" t="s">
        <v>12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s="17" customFormat="1" ht="52.5" customHeight="1">
      <c r="A2" s="56" t="s">
        <v>37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s="18" customFormat="1" ht="21" customHeight="1">
      <c r="A3" s="57" t="s">
        <v>13</v>
      </c>
      <c r="B3" s="57"/>
      <c r="C3" s="57"/>
      <c r="D3" s="57"/>
      <c r="E3" s="57"/>
      <c r="F3" s="57"/>
      <c r="G3" s="57"/>
      <c r="H3" s="57"/>
      <c r="I3" s="57"/>
      <c r="J3" s="57"/>
    </row>
    <row r="4" spans="1:17" ht="15.75" customHeight="1">
      <c r="A4" s="58" t="s">
        <v>0</v>
      </c>
      <c r="B4" s="58" t="s">
        <v>1</v>
      </c>
      <c r="C4" s="58" t="s">
        <v>2</v>
      </c>
      <c r="D4" s="46" t="s">
        <v>3</v>
      </c>
      <c r="E4" s="46" t="s">
        <v>4</v>
      </c>
      <c r="F4" s="48" t="s">
        <v>5</v>
      </c>
      <c r="G4" s="49"/>
      <c r="H4" s="50"/>
      <c r="I4" s="46" t="s">
        <v>6</v>
      </c>
      <c r="J4" s="46" t="s">
        <v>7</v>
      </c>
      <c r="L4" s="29"/>
      <c r="M4" s="29"/>
      <c r="N4" s="29"/>
      <c r="O4" s="29"/>
      <c r="P4" s="29"/>
      <c r="Q4" s="29"/>
    </row>
    <row r="5" spans="1:17" ht="15">
      <c r="A5" s="58"/>
      <c r="B5" s="58"/>
      <c r="C5" s="58"/>
      <c r="D5" s="47"/>
      <c r="E5" s="47"/>
      <c r="F5" s="6" t="s">
        <v>8</v>
      </c>
      <c r="G5" s="6" t="s">
        <v>9</v>
      </c>
      <c r="H5" s="6" t="s">
        <v>10</v>
      </c>
      <c r="I5" s="47"/>
      <c r="J5" s="47"/>
      <c r="L5" s="29"/>
      <c r="M5" s="29"/>
      <c r="N5" s="29"/>
      <c r="O5" s="29"/>
      <c r="P5" s="29"/>
      <c r="Q5" s="29"/>
    </row>
    <row r="6" spans="1:17" ht="15">
      <c r="A6" s="14">
        <v>1</v>
      </c>
      <c r="B6" s="7">
        <v>2</v>
      </c>
      <c r="C6" s="14">
        <v>3</v>
      </c>
      <c r="D6" s="7">
        <v>4</v>
      </c>
      <c r="E6" s="7">
        <v>5</v>
      </c>
      <c r="F6" s="14">
        <v>6</v>
      </c>
      <c r="G6" s="7">
        <v>7</v>
      </c>
      <c r="H6" s="14">
        <v>8</v>
      </c>
      <c r="I6" s="14">
        <v>9</v>
      </c>
      <c r="J6" s="14">
        <v>10</v>
      </c>
      <c r="L6" s="29"/>
      <c r="M6" s="29">
        <v>2</v>
      </c>
      <c r="N6" s="29">
        <v>4</v>
      </c>
      <c r="O6" s="29">
        <v>2</v>
      </c>
      <c r="P6" s="30">
        <v>4</v>
      </c>
      <c r="Q6" s="29">
        <v>2</v>
      </c>
    </row>
    <row r="7" spans="1:17" ht="120">
      <c r="A7" s="14">
        <v>1</v>
      </c>
      <c r="B7" s="19" t="s">
        <v>39</v>
      </c>
      <c r="C7" s="27" t="s">
        <v>33</v>
      </c>
      <c r="D7" s="20" t="s">
        <v>11</v>
      </c>
      <c r="E7" s="8">
        <v>5000</v>
      </c>
      <c r="F7" s="9">
        <v>350</v>
      </c>
      <c r="G7" s="9">
        <v>380</v>
      </c>
      <c r="H7" s="9">
        <v>400</v>
      </c>
      <c r="I7" s="21">
        <f>ROUND((F7+G7+H7)/3,2)</f>
        <v>376.67</v>
      </c>
      <c r="J7" s="40">
        <f>I7*E7</f>
        <v>1883350</v>
      </c>
      <c r="K7" s="3"/>
      <c r="L7" s="31"/>
      <c r="M7" s="32" t="s">
        <v>27</v>
      </c>
      <c r="N7" s="32" t="s">
        <v>17</v>
      </c>
      <c r="O7" s="32" t="s">
        <v>31</v>
      </c>
      <c r="P7" s="33">
        <v>21501</v>
      </c>
      <c r="Q7" s="34" t="s">
        <v>18</v>
      </c>
    </row>
    <row r="8" spans="1:18" ht="105">
      <c r="A8" s="38">
        <v>2</v>
      </c>
      <c r="B8" s="38" t="s">
        <v>35</v>
      </c>
      <c r="C8" s="38" t="s">
        <v>38</v>
      </c>
      <c r="D8" s="38" t="s">
        <v>11</v>
      </c>
      <c r="E8" s="38">
        <v>4000</v>
      </c>
      <c r="F8" s="39">
        <v>140</v>
      </c>
      <c r="G8" s="39">
        <v>130</v>
      </c>
      <c r="H8" s="39">
        <v>130</v>
      </c>
      <c r="I8" s="21">
        <f>ROUND((F8+G8+H8)/3,2)</f>
        <v>133.33</v>
      </c>
      <c r="J8" s="40">
        <f>E8*I8</f>
        <v>533320</v>
      </c>
      <c r="K8" s="3"/>
      <c r="L8" s="31" t="s">
        <v>30</v>
      </c>
      <c r="M8" s="32">
        <f>800*I8</f>
        <v>106664.00000000001</v>
      </c>
      <c r="N8" s="32">
        <f>1300*I8</f>
        <v>173329.00000000003</v>
      </c>
      <c r="O8" s="32">
        <f>600*I8</f>
        <v>79998.00000000001</v>
      </c>
      <c r="P8" s="33" t="s">
        <v>32</v>
      </c>
      <c r="Q8" s="34">
        <f>600*I8</f>
        <v>79998.00000000001</v>
      </c>
      <c r="R8" s="1">
        <v>700</v>
      </c>
    </row>
    <row r="9" spans="1:17" ht="171" customHeight="1">
      <c r="A9" s="38">
        <v>3</v>
      </c>
      <c r="B9" s="38" t="s">
        <v>36</v>
      </c>
      <c r="C9" s="45" t="s">
        <v>34</v>
      </c>
      <c r="D9" s="38" t="s">
        <v>11</v>
      </c>
      <c r="E9" s="38">
        <v>1500</v>
      </c>
      <c r="F9" s="39">
        <v>300</v>
      </c>
      <c r="G9" s="39">
        <v>290</v>
      </c>
      <c r="H9" s="39">
        <v>290</v>
      </c>
      <c r="I9" s="21">
        <f>ROUND((F9+G9+H9)/3,2)</f>
        <v>293.33</v>
      </c>
      <c r="J9" s="40">
        <f>E9*I9</f>
        <v>439995</v>
      </c>
      <c r="K9" s="3"/>
      <c r="L9" s="31" t="s">
        <v>28</v>
      </c>
      <c r="M9" s="32">
        <f>400*I9</f>
        <v>117332</v>
      </c>
      <c r="N9" s="32">
        <f>700*I9</f>
        <v>205331</v>
      </c>
      <c r="O9" s="32">
        <f>400*I9</f>
        <v>117332</v>
      </c>
      <c r="P9" s="33"/>
      <c r="Q9" s="34"/>
    </row>
    <row r="10" spans="1:17" ht="18" customHeight="1">
      <c r="A10" s="52" t="s">
        <v>14</v>
      </c>
      <c r="B10" s="53"/>
      <c r="C10" s="53"/>
      <c r="D10" s="53"/>
      <c r="E10" s="53"/>
      <c r="F10" s="53"/>
      <c r="G10" s="53"/>
      <c r="H10" s="53"/>
      <c r="I10" s="54"/>
      <c r="J10" s="10">
        <f>J7+J8+J9</f>
        <v>2856665</v>
      </c>
      <c r="K10" s="3"/>
      <c r="L10" s="31" t="s">
        <v>29</v>
      </c>
      <c r="M10" s="32"/>
      <c r="N10" s="32">
        <v>3000</v>
      </c>
      <c r="O10" s="32"/>
      <c r="P10" s="35">
        <v>1000</v>
      </c>
      <c r="Q10" s="34">
        <v>1000</v>
      </c>
    </row>
    <row r="11" spans="1:18" ht="1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L11" s="29"/>
      <c r="M11" s="34"/>
      <c r="N11" s="34">
        <f>N10*I7</f>
        <v>1130010</v>
      </c>
      <c r="O11" s="34"/>
      <c r="P11" s="34">
        <f>P10*I7</f>
        <v>376670</v>
      </c>
      <c r="Q11" s="34">
        <f>Q10*I7</f>
        <v>376670</v>
      </c>
      <c r="R11" s="1">
        <f>SUM(M11:Q11)</f>
        <v>1883350</v>
      </c>
    </row>
    <row r="12" spans="1:17" s="2" customFormat="1" ht="15" hidden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5"/>
      <c r="L12" s="5"/>
      <c r="M12" s="5"/>
      <c r="N12" s="5"/>
      <c r="O12" s="5"/>
      <c r="P12" s="5"/>
      <c r="Q12" s="5"/>
    </row>
    <row r="13" spans="1:18" s="2" customFormat="1" ht="15.75" customHeight="1">
      <c r="A13" s="15">
        <v>1</v>
      </c>
      <c r="B13" s="51" t="s">
        <v>25</v>
      </c>
      <c r="C13" s="51"/>
      <c r="D13" s="22"/>
      <c r="E13" s="22"/>
      <c r="F13" s="22"/>
      <c r="G13" s="22"/>
      <c r="H13" s="22"/>
      <c r="I13" s="12"/>
      <c r="J13" s="12"/>
      <c r="K13" s="5"/>
      <c r="L13" s="37" t="s">
        <v>20</v>
      </c>
      <c r="M13" s="41"/>
      <c r="N13" s="41"/>
      <c r="O13" s="41"/>
      <c r="P13" s="41"/>
      <c r="Q13" s="41"/>
      <c r="R13" s="2">
        <f>SUM(M13:Q13)</f>
        <v>0</v>
      </c>
    </row>
    <row r="14" spans="1:18" s="2" customFormat="1" ht="14.25" customHeight="1">
      <c r="A14" s="16">
        <v>2</v>
      </c>
      <c r="B14" s="51" t="s">
        <v>24</v>
      </c>
      <c r="C14" s="51"/>
      <c r="D14" s="22"/>
      <c r="E14" s="22"/>
      <c r="F14" s="22"/>
      <c r="G14" s="22"/>
      <c r="H14" s="22"/>
      <c r="I14" s="12"/>
      <c r="J14" s="12"/>
      <c r="L14" s="42"/>
      <c r="M14" s="43">
        <f>SUM(M8:M13)</f>
        <v>223996</v>
      </c>
      <c r="N14" s="43">
        <f>N8+N9+N11</f>
        <v>1508670</v>
      </c>
      <c r="O14" s="43">
        <f>SUM(O8:O13)</f>
        <v>197330</v>
      </c>
      <c r="P14" s="43">
        <f>P8+P11</f>
        <v>470001</v>
      </c>
      <c r="Q14" s="43">
        <f>Q8+Q11</f>
        <v>456668</v>
      </c>
      <c r="R14" s="44">
        <f>SUM(M14:Q14)</f>
        <v>2856665</v>
      </c>
    </row>
    <row r="15" spans="1:10" s="2" customFormat="1" ht="14.25" customHeight="1">
      <c r="A15" s="15">
        <v>3</v>
      </c>
      <c r="B15" s="51" t="s">
        <v>26</v>
      </c>
      <c r="C15" s="51"/>
      <c r="D15" s="22"/>
      <c r="E15" s="22"/>
      <c r="F15" s="22"/>
      <c r="G15" s="22"/>
      <c r="H15" s="22"/>
      <c r="I15" s="12"/>
      <c r="J15" s="12"/>
    </row>
    <row r="16" spans="1:10" s="2" customFormat="1" ht="9" customHeight="1">
      <c r="A16" s="23"/>
      <c r="B16" s="24"/>
      <c r="C16" s="24"/>
      <c r="D16" s="24"/>
      <c r="E16" s="24"/>
      <c r="F16" s="24"/>
      <c r="G16" s="24"/>
      <c r="H16" s="24"/>
      <c r="I16" s="11"/>
      <c r="J16" s="11"/>
    </row>
    <row r="17" spans="1:17" s="2" customFormat="1" ht="15">
      <c r="A17" s="28" t="s">
        <v>15</v>
      </c>
      <c r="B17" s="26"/>
      <c r="C17" s="17"/>
      <c r="D17" s="18"/>
      <c r="E17" s="18"/>
      <c r="F17" s="18"/>
      <c r="G17" s="18"/>
      <c r="H17" s="18"/>
      <c r="I17" s="11"/>
      <c r="J17" s="11"/>
      <c r="K17" s="5"/>
      <c r="L17" s="2" t="s">
        <v>19</v>
      </c>
      <c r="M17" s="36">
        <f>M11-M13</f>
        <v>0</v>
      </c>
      <c r="N17" s="36">
        <f>N11-N13</f>
        <v>1130010</v>
      </c>
      <c r="O17" s="36"/>
      <c r="P17" s="36">
        <f>P11-P13</f>
        <v>376670</v>
      </c>
      <c r="Q17" s="36">
        <f>Q11-Q13</f>
        <v>376670</v>
      </c>
    </row>
    <row r="18" spans="1:17" s="2" customFormat="1" ht="33.75" customHeight="1">
      <c r="A18" s="28" t="s">
        <v>16</v>
      </c>
      <c r="B18" s="26"/>
      <c r="C18" s="25"/>
      <c r="D18" s="25"/>
      <c r="E18" s="25"/>
      <c r="F18" s="25"/>
      <c r="G18" s="25"/>
      <c r="H18" s="25"/>
      <c r="I18" s="11"/>
      <c r="J18" s="11"/>
      <c r="K18" s="5"/>
      <c r="M18" s="2" t="s">
        <v>21</v>
      </c>
      <c r="N18" s="2" t="s">
        <v>22</v>
      </c>
      <c r="P18" s="2" t="s">
        <v>23</v>
      </c>
      <c r="Q18" s="2" t="s">
        <v>21</v>
      </c>
    </row>
  </sheetData>
  <sheetProtection/>
  <mergeCells count="15">
    <mergeCell ref="B15:C15"/>
    <mergeCell ref="J4:J5"/>
    <mergeCell ref="A10:I10"/>
    <mergeCell ref="A1:J1"/>
    <mergeCell ref="A2:J2"/>
    <mergeCell ref="A3:J3"/>
    <mergeCell ref="A4:A5"/>
    <mergeCell ref="B4:B5"/>
    <mergeCell ref="C4:C5"/>
    <mergeCell ref="D4:D5"/>
    <mergeCell ref="E4:E5"/>
    <mergeCell ref="F4:H4"/>
    <mergeCell ref="I4:I5"/>
    <mergeCell ref="B13:C13"/>
    <mergeCell ref="B14:C1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2021-10-07T09:24:14Z</dcterms:modified>
  <cp:category/>
  <cp:version/>
  <cp:contentType/>
  <cp:contentStatus/>
</cp:coreProperties>
</file>