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2" windowWidth="14952" windowHeight="8172" activeTab="0"/>
  </bookViews>
  <sheets>
    <sheet name="2013" sheetId="1" r:id="rId1"/>
  </sheets>
  <definedNames>
    <definedName name="_xlnm.Print_Area" localSheetId="0">'2013'!$A$1:$N$64</definedName>
  </definedNames>
  <calcPr fullCalcOnLoad="1"/>
</workbook>
</file>

<file path=xl/sharedStrings.xml><?xml version="1.0" encoding="utf-8"?>
<sst xmlns="http://schemas.openxmlformats.org/spreadsheetml/2006/main" count="54" uniqueCount="44">
  <si>
    <t>Кол-во</t>
  </si>
  <si>
    <t>Наименование  услуги</t>
  </si>
  <si>
    <t>Основные характеристики</t>
  </si>
  <si>
    <t>1*</t>
  </si>
  <si>
    <t>2*</t>
  </si>
  <si>
    <t>3*</t>
  </si>
  <si>
    <t>Дата сбора данных</t>
  </si>
  <si>
    <t>Срок действия цен</t>
  </si>
  <si>
    <t>Итого начальная (максимальная) цена</t>
  </si>
  <si>
    <t>Ед. измер</t>
  </si>
  <si>
    <t>сумма, руб.</t>
  </si>
  <si>
    <t>цена, руб.</t>
  </si>
  <si>
    <t>Средняя цена, руб.</t>
  </si>
  <si>
    <t>Итого:</t>
  </si>
  <si>
    <t>МБОУ "Средняя общеобразовательная школа № 5"</t>
  </si>
  <si>
    <t>Директор _____________________ С.Н. Дюльдина</t>
  </si>
  <si>
    <t>Заключение по результатам лабораторных исследований</t>
  </si>
  <si>
    <t>Отбор проб: вода на химанализ</t>
  </si>
  <si>
    <t>4*</t>
  </si>
  <si>
    <t xml:space="preserve"> IV Обоснование начальной (максимальной) цены гражданско-правового договора на оказание услуг по проведению лабораторных исследований.</t>
  </si>
  <si>
    <t>Вода питьевая</t>
  </si>
  <si>
    <t>Санитарно-гигиенические исследования</t>
  </si>
  <si>
    <t>Бактериологоические исследование</t>
  </si>
  <si>
    <t>Исследования физических факторов</t>
  </si>
  <si>
    <t>Исполнитель : Маслова Лилия Константиновна тел. 2-66-96</t>
  </si>
  <si>
    <t xml:space="preserve"> Всего начальная (максимальная) цена, руб. </t>
  </si>
  <si>
    <t>Отбор проб вода на баканализ</t>
  </si>
  <si>
    <t>Заключение по результатам дабораторных исследований</t>
  </si>
  <si>
    <t xml:space="preserve">Дез. средства (раствор/сухое) </t>
  </si>
  <si>
    <t xml:space="preserve">Отбор проб: дезинфицирующего средства </t>
  </si>
  <si>
    <t>Паразитологические исследования</t>
  </si>
  <si>
    <t>Смывы на обсеменность яйцами гельминтов (оборудование, инвентарь, тара, руки, спецодежда)</t>
  </si>
  <si>
    <t>Отбор проб: смывы с объекта внешнейсреды</t>
  </si>
  <si>
    <t>Смывы на жизнеспособные яйца гельминтов (в начальных классах, в туалетных комнатах)</t>
  </si>
  <si>
    <t>Смывы на цисты патогенных кишечных прстейщих (в начальных классах, в туалетных комнатах)</t>
  </si>
  <si>
    <t xml:space="preserve">Отбор проб смывы с объекта внешней среды </t>
  </si>
  <si>
    <t>Замеры уровня шума</t>
  </si>
  <si>
    <t>Замеры микроклимата</t>
  </si>
  <si>
    <t>Измерение ЭМП от ПЭВМ</t>
  </si>
  <si>
    <t>Исследование уровня искусственной овещенности</t>
  </si>
  <si>
    <t>1* Коммерческое предложение № б/н от 23.09.15г.</t>
  </si>
  <si>
    <t>1* Коммерческое предложение № б/н от 24.09.15г.</t>
  </si>
  <si>
    <t xml:space="preserve">Начальная (максимальная) цена в размере 63 862 рублей 25 копеек. </t>
  </si>
  <si>
    <t>Дата составления сводной  таблицы 24.09.2015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</si>
</sst>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#,##0.00_ ;\-#,##0.00\ 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3" fontId="5" fillId="0" borderId="10" xfId="60" applyFont="1" applyFill="1" applyBorder="1" applyAlignment="1">
      <alignment horizontal="center" vertical="center" shrinkToFit="1"/>
    </xf>
    <xf numFmtId="43" fontId="13" fillId="0" borderId="10" xfId="6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4" fontId="5" fillId="0" borderId="10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shrinkToFit="1"/>
    </xf>
    <xf numFmtId="0" fontId="14" fillId="32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 horizontal="center" vertical="center" shrinkToFit="1"/>
    </xf>
    <xf numFmtId="43" fontId="5" fillId="0" borderId="10" xfId="0" applyNumberFormat="1" applyFont="1" applyFill="1" applyBorder="1" applyAlignment="1">
      <alignment horizontal="center" vertical="center" shrinkToFit="1"/>
    </xf>
    <xf numFmtId="175" fontId="5" fillId="0" borderId="10" xfId="6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175" fontId="13" fillId="0" borderId="10" xfId="0" applyNumberFormat="1" applyFont="1" applyFill="1" applyBorder="1" applyAlignment="1">
      <alignment horizontal="center"/>
    </xf>
    <xf numFmtId="0" fontId="5" fillId="0" borderId="10" xfId="6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Normal="80" zoomScaleSheetLayoutView="100" zoomScalePageLayoutView="0" workbookViewId="0" topLeftCell="A25">
      <selection activeCell="G61" sqref="G61"/>
    </sheetView>
  </sheetViews>
  <sheetFormatPr defaultColWidth="9.125" defaultRowHeight="12.75"/>
  <cols>
    <col min="1" max="1" width="12.75390625" style="17" customWidth="1"/>
    <col min="2" max="2" width="55.50390625" style="17" customWidth="1"/>
    <col min="3" max="3" width="7.625" style="17" customWidth="1"/>
    <col min="4" max="4" width="6.50390625" style="17" customWidth="1"/>
    <col min="5" max="5" width="10.375" style="17" customWidth="1"/>
    <col min="6" max="6" width="10.50390625" style="17" customWidth="1"/>
    <col min="7" max="7" width="7.375" style="17" customWidth="1"/>
    <col min="8" max="8" width="8.50390625" style="17" customWidth="1"/>
    <col min="9" max="9" width="8.375" style="17" customWidth="1"/>
    <col min="10" max="10" width="9.00390625" style="17" customWidth="1"/>
    <col min="11" max="11" width="9.00390625" style="17" hidden="1" customWidth="1"/>
    <col min="12" max="12" width="7.50390625" style="17" hidden="1" customWidth="1"/>
    <col min="13" max="13" width="7.50390625" style="17" customWidth="1"/>
    <col min="14" max="14" width="8.625" style="17" customWidth="1"/>
    <col min="15" max="16384" width="9.125" style="17" customWidth="1"/>
  </cols>
  <sheetData>
    <row r="1" spans="1:14" s="1" customFormat="1" ht="18.75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1" customFormat="1" ht="15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1" customFormat="1" ht="13.5" customHeight="1">
      <c r="A3" s="2"/>
      <c r="N3" s="3"/>
    </row>
    <row r="4" spans="1:14" s="1" customFormat="1" ht="16.5" customHeight="1">
      <c r="A4" s="39" t="s">
        <v>1</v>
      </c>
      <c r="B4" s="39" t="s">
        <v>2</v>
      </c>
      <c r="C4" s="39" t="s">
        <v>9</v>
      </c>
      <c r="D4" s="41" t="s">
        <v>0</v>
      </c>
      <c r="E4" s="27"/>
      <c r="F4" s="28"/>
      <c r="G4" s="28"/>
      <c r="H4" s="28"/>
      <c r="I4" s="28"/>
      <c r="J4" s="28"/>
      <c r="K4" s="28"/>
      <c r="L4" s="28"/>
      <c r="M4" s="29"/>
      <c r="N4" s="40" t="s">
        <v>25</v>
      </c>
    </row>
    <row r="5" spans="1:14" s="1" customFormat="1" ht="16.5" customHeight="1">
      <c r="A5" s="39"/>
      <c r="B5" s="39"/>
      <c r="C5" s="39"/>
      <c r="D5" s="41"/>
      <c r="E5" s="40" t="s">
        <v>3</v>
      </c>
      <c r="F5" s="40"/>
      <c r="G5" s="40" t="s">
        <v>4</v>
      </c>
      <c r="H5" s="40"/>
      <c r="I5" s="40" t="s">
        <v>5</v>
      </c>
      <c r="J5" s="40"/>
      <c r="K5" s="42" t="s">
        <v>18</v>
      </c>
      <c r="L5" s="43"/>
      <c r="M5" s="39" t="s">
        <v>12</v>
      </c>
      <c r="N5" s="40"/>
    </row>
    <row r="6" spans="1:14" s="1" customFormat="1" ht="33.75" customHeight="1">
      <c r="A6" s="39"/>
      <c r="B6" s="39"/>
      <c r="C6" s="39"/>
      <c r="D6" s="41"/>
      <c r="E6" s="7" t="s">
        <v>11</v>
      </c>
      <c r="F6" s="7" t="s">
        <v>10</v>
      </c>
      <c r="G6" s="7" t="s">
        <v>11</v>
      </c>
      <c r="H6" s="7" t="s">
        <v>10</v>
      </c>
      <c r="I6" s="7" t="s">
        <v>11</v>
      </c>
      <c r="J6" s="7" t="s">
        <v>10</v>
      </c>
      <c r="K6" s="7" t="s">
        <v>11</v>
      </c>
      <c r="L6" s="7" t="s">
        <v>10</v>
      </c>
      <c r="M6" s="39"/>
      <c r="N6" s="40"/>
    </row>
    <row r="7" spans="1:14" s="1" customFormat="1" ht="1.5" customHeight="1">
      <c r="A7" s="46"/>
      <c r="B7" s="26"/>
      <c r="C7" s="4"/>
      <c r="D7" s="5"/>
      <c r="E7" s="7"/>
      <c r="F7" s="7"/>
      <c r="G7" s="7"/>
      <c r="H7" s="7"/>
      <c r="I7" s="7"/>
      <c r="J7" s="7"/>
      <c r="K7" s="7"/>
      <c r="L7" s="7"/>
      <c r="M7" s="4"/>
      <c r="N7" s="6"/>
    </row>
    <row r="8" spans="1:14" s="1" customFormat="1" ht="20.25" customHeight="1">
      <c r="A8" s="47"/>
      <c r="B8" s="32" t="s">
        <v>22</v>
      </c>
      <c r="C8" s="4"/>
      <c r="D8" s="5"/>
      <c r="E8" s="7"/>
      <c r="F8" s="7"/>
      <c r="G8" s="7"/>
      <c r="H8" s="7"/>
      <c r="I8" s="7"/>
      <c r="J8" s="7"/>
      <c r="K8" s="7"/>
      <c r="L8" s="7"/>
      <c r="M8" s="4"/>
      <c r="N8" s="6"/>
    </row>
    <row r="9" spans="1:14" s="1" customFormat="1" ht="14.25" customHeight="1">
      <c r="A9" s="47"/>
      <c r="B9" s="8" t="s">
        <v>20</v>
      </c>
      <c r="C9" s="50"/>
      <c r="D9" s="20">
        <v>1</v>
      </c>
      <c r="E9" s="18">
        <f>F9/D9</f>
        <v>777.62</v>
      </c>
      <c r="F9" s="18">
        <v>777.62</v>
      </c>
      <c r="G9" s="18">
        <f>H9/D9</f>
        <v>785</v>
      </c>
      <c r="H9" s="18">
        <v>785</v>
      </c>
      <c r="I9" s="18">
        <f>J9/D9</f>
        <v>797</v>
      </c>
      <c r="J9" s="18">
        <v>797</v>
      </c>
      <c r="K9" s="18">
        <f>L9/D9</f>
        <v>6500.89</v>
      </c>
      <c r="L9" s="18">
        <v>6500.89</v>
      </c>
      <c r="M9" s="18">
        <f>(E9+G9+I9)/3</f>
        <v>786.54</v>
      </c>
      <c r="N9" s="18">
        <f>D9*M9</f>
        <v>786.54</v>
      </c>
    </row>
    <row r="10" spans="1:14" s="1" customFormat="1" ht="14.25" customHeight="1">
      <c r="A10" s="47"/>
      <c r="B10" s="8" t="s">
        <v>26</v>
      </c>
      <c r="C10" s="50"/>
      <c r="D10" s="20">
        <v>1</v>
      </c>
      <c r="E10" s="18">
        <f>F10/D10</f>
        <v>533.36</v>
      </c>
      <c r="F10" s="18">
        <v>533.36</v>
      </c>
      <c r="G10" s="18">
        <f>H10/D10</f>
        <v>538.96</v>
      </c>
      <c r="H10" s="18">
        <v>538.96</v>
      </c>
      <c r="I10" s="18">
        <f>J10/D10</f>
        <v>540.02</v>
      </c>
      <c r="J10" s="18">
        <v>540.02</v>
      </c>
      <c r="K10" s="18">
        <f>L10/D10</f>
        <v>5056.88</v>
      </c>
      <c r="L10" s="18">
        <v>5056.88</v>
      </c>
      <c r="M10" s="18">
        <f>(E10+G10+I10)/3</f>
        <v>537.4466666666667</v>
      </c>
      <c r="N10" s="18">
        <f>D10*M10</f>
        <v>537.4466666666667</v>
      </c>
    </row>
    <row r="11" spans="1:14" s="1" customFormat="1" ht="14.25" customHeight="1">
      <c r="A11" s="47"/>
      <c r="B11" s="31" t="s">
        <v>27</v>
      </c>
      <c r="C11" s="50"/>
      <c r="D11" s="20">
        <v>1</v>
      </c>
      <c r="E11" s="18">
        <f>F11/D11</f>
        <v>457.84</v>
      </c>
      <c r="F11" s="18">
        <v>457.84</v>
      </c>
      <c r="G11" s="18">
        <f>H11/D11</f>
        <v>465.03</v>
      </c>
      <c r="H11" s="18">
        <v>465.03</v>
      </c>
      <c r="I11" s="18">
        <f>J11/D11</f>
        <v>470</v>
      </c>
      <c r="J11" s="35">
        <v>470</v>
      </c>
      <c r="K11" s="18">
        <f>L11/D11</f>
        <v>17500.56</v>
      </c>
      <c r="L11" s="18">
        <v>17500.56</v>
      </c>
      <c r="M11" s="18">
        <f>(E11+G11+I11)/3</f>
        <v>464.28999999999996</v>
      </c>
      <c r="N11" s="18">
        <f>D11*M11</f>
        <v>464.28999999999996</v>
      </c>
    </row>
    <row r="12" spans="1:14" s="1" customFormat="1" ht="12.75">
      <c r="A12" s="47"/>
      <c r="C12" s="50"/>
      <c r="D12" s="20"/>
      <c r="E12" s="18"/>
      <c r="F12" s="19">
        <f>F9+F10+F11</f>
        <v>1768.82</v>
      </c>
      <c r="G12" s="18"/>
      <c r="H12" s="19">
        <f>H9+H10+H11</f>
        <v>1788.99</v>
      </c>
      <c r="I12" s="18"/>
      <c r="J12" s="19">
        <f>J9+J10+J11</f>
        <v>1807.02</v>
      </c>
      <c r="K12" s="18"/>
      <c r="L12" s="18"/>
      <c r="M12" s="18"/>
      <c r="N12" s="19">
        <f>N9+N10+N11</f>
        <v>1788.2766666666666</v>
      </c>
    </row>
    <row r="13" spans="1:14" s="1" customFormat="1" ht="15">
      <c r="A13" s="47"/>
      <c r="B13" s="32" t="s">
        <v>21</v>
      </c>
      <c r="C13" s="50"/>
      <c r="D13" s="20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1" customFormat="1" ht="13.5" customHeight="1">
      <c r="A14" s="47"/>
      <c r="B14" s="8" t="s">
        <v>20</v>
      </c>
      <c r="C14" s="50"/>
      <c r="D14" s="20">
        <v>1</v>
      </c>
      <c r="E14" s="18">
        <v>7373.82</v>
      </c>
      <c r="F14" s="18">
        <v>7373.82</v>
      </c>
      <c r="G14" s="18">
        <f>H14/D14</f>
        <v>7379</v>
      </c>
      <c r="H14" s="18">
        <v>7379</v>
      </c>
      <c r="I14" s="18">
        <f>J14/D14</f>
        <v>7425</v>
      </c>
      <c r="J14" s="18">
        <v>7425</v>
      </c>
      <c r="K14" s="18"/>
      <c r="L14" s="18"/>
      <c r="M14" s="18">
        <f>(E14+G14+I14)/3</f>
        <v>7392.606666666667</v>
      </c>
      <c r="N14" s="18">
        <f>D14*M14</f>
        <v>7392.606666666667</v>
      </c>
    </row>
    <row r="15" spans="1:14" s="1" customFormat="1" ht="15">
      <c r="A15" s="47"/>
      <c r="B15" s="8" t="s">
        <v>17</v>
      </c>
      <c r="C15" s="50"/>
      <c r="D15" s="20">
        <v>1</v>
      </c>
      <c r="E15" s="18">
        <v>492.06</v>
      </c>
      <c r="F15" s="18">
        <v>492.06</v>
      </c>
      <c r="G15" s="18">
        <f>H15/D15</f>
        <v>496.3</v>
      </c>
      <c r="H15" s="18">
        <v>496.3</v>
      </c>
      <c r="I15" s="18">
        <f>J15/D15</f>
        <v>497.01</v>
      </c>
      <c r="J15" s="18">
        <v>497.01</v>
      </c>
      <c r="K15" s="18"/>
      <c r="L15" s="18"/>
      <c r="M15" s="18">
        <f>(E15+G15+I15)/3</f>
        <v>495.1233333333333</v>
      </c>
      <c r="N15" s="18">
        <f>D15*M15</f>
        <v>495.1233333333333</v>
      </c>
    </row>
    <row r="16" spans="1:14" s="1" customFormat="1" ht="15">
      <c r="A16" s="47"/>
      <c r="B16" s="8" t="s">
        <v>28</v>
      </c>
      <c r="C16" s="50"/>
      <c r="D16" s="20">
        <v>1</v>
      </c>
      <c r="E16" s="18">
        <v>618.32</v>
      </c>
      <c r="F16" s="18">
        <v>618.32</v>
      </c>
      <c r="G16" s="18">
        <f>H16/D16</f>
        <v>619.31</v>
      </c>
      <c r="H16" s="18">
        <v>619.31</v>
      </c>
      <c r="I16" s="18">
        <f>J16/D16</f>
        <v>620.01</v>
      </c>
      <c r="J16" s="18">
        <v>620.01</v>
      </c>
      <c r="K16" s="18"/>
      <c r="L16" s="18"/>
      <c r="M16" s="18">
        <f>(E16+G16+I16)/3</f>
        <v>619.2133333333334</v>
      </c>
      <c r="N16" s="18">
        <f>D16*M16</f>
        <v>619.2133333333334</v>
      </c>
    </row>
    <row r="17" spans="1:14" s="1" customFormat="1" ht="15">
      <c r="A17" s="47"/>
      <c r="B17" s="8" t="s">
        <v>29</v>
      </c>
      <c r="C17" s="50"/>
      <c r="D17" s="20">
        <v>1</v>
      </c>
      <c r="E17" s="18">
        <v>533.36</v>
      </c>
      <c r="F17" s="18">
        <v>533.36</v>
      </c>
      <c r="G17" s="18">
        <f>H17/D17</f>
        <v>538</v>
      </c>
      <c r="H17" s="18">
        <v>538</v>
      </c>
      <c r="I17" s="18">
        <f>J17/D17</f>
        <v>539</v>
      </c>
      <c r="J17" s="18">
        <v>539</v>
      </c>
      <c r="K17" s="18"/>
      <c r="L17" s="18"/>
      <c r="M17" s="18">
        <f>(E17+G17+I17)/3</f>
        <v>536.7866666666667</v>
      </c>
      <c r="N17" s="18">
        <f>D17*M17</f>
        <v>536.7866666666667</v>
      </c>
    </row>
    <row r="18" spans="1:14" s="1" customFormat="1" ht="21" customHeight="1">
      <c r="A18" s="47"/>
      <c r="B18" s="31" t="s">
        <v>27</v>
      </c>
      <c r="C18" s="50"/>
      <c r="D18" s="20">
        <v>2</v>
      </c>
      <c r="E18" s="18">
        <f>F18/D18</f>
        <v>457.84</v>
      </c>
      <c r="F18" s="18">
        <v>915.68</v>
      </c>
      <c r="G18" s="18">
        <f>H18/D18</f>
        <v>459.725</v>
      </c>
      <c r="H18" s="18">
        <v>919.45</v>
      </c>
      <c r="I18" s="18">
        <f>J18/D18</f>
        <v>462.74</v>
      </c>
      <c r="J18" s="18">
        <v>925.48</v>
      </c>
      <c r="K18" s="18"/>
      <c r="L18" s="18"/>
      <c r="M18" s="18">
        <f>(E18+G18+I18)/3</f>
        <v>460.1016666666667</v>
      </c>
      <c r="N18" s="18">
        <f>D18*M18</f>
        <v>920.2033333333334</v>
      </c>
    </row>
    <row r="19" spans="1:14" s="1" customFormat="1" ht="15">
      <c r="A19" s="47"/>
      <c r="B19" s="8"/>
      <c r="C19" s="50"/>
      <c r="D19" s="20"/>
      <c r="E19" s="18"/>
      <c r="F19" s="19">
        <f>F14+F15+F16+F17+F18</f>
        <v>9933.240000000002</v>
      </c>
      <c r="G19" s="18"/>
      <c r="H19" s="19">
        <f>H14+H15+H16+H17+H18</f>
        <v>9952.060000000001</v>
      </c>
      <c r="I19" s="18"/>
      <c r="J19" s="19">
        <f>J14+J15+J16+J17+J18</f>
        <v>10006.5</v>
      </c>
      <c r="K19" s="18"/>
      <c r="L19" s="18"/>
      <c r="M19" s="18"/>
      <c r="N19" s="19">
        <f>N14+N15+N16+N17+N18</f>
        <v>9963.933333333332</v>
      </c>
    </row>
    <row r="20" spans="1:14" s="1" customFormat="1" ht="15">
      <c r="A20" s="47"/>
      <c r="B20" s="32" t="s">
        <v>30</v>
      </c>
      <c r="C20" s="50"/>
      <c r="D20" s="20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s="1" customFormat="1" ht="30.75">
      <c r="A21" s="47"/>
      <c r="B21" s="8" t="s">
        <v>31</v>
      </c>
      <c r="C21" s="50"/>
      <c r="D21" s="20">
        <v>30</v>
      </c>
      <c r="E21" s="18">
        <f>F21/D21</f>
        <v>243.07999999999998</v>
      </c>
      <c r="F21" s="18">
        <v>7292.4</v>
      </c>
      <c r="G21" s="18">
        <f>H21/D21</f>
        <v>243.25266666666667</v>
      </c>
      <c r="H21" s="18">
        <v>7297.58</v>
      </c>
      <c r="I21" s="18">
        <f>J21/D21</f>
        <v>244.66666666666666</v>
      </c>
      <c r="J21" s="18">
        <v>7340</v>
      </c>
      <c r="K21" s="18"/>
      <c r="L21" s="18"/>
      <c r="M21" s="18">
        <f>(E21+G21+I21)/3</f>
        <v>243.66644444444444</v>
      </c>
      <c r="N21" s="18">
        <f>D21*M21</f>
        <v>7309.993333333333</v>
      </c>
    </row>
    <row r="22" spans="1:14" s="1" customFormat="1" ht="15">
      <c r="A22" s="47"/>
      <c r="B22" s="8" t="s">
        <v>32</v>
      </c>
      <c r="C22" s="50"/>
      <c r="D22" s="20">
        <v>30</v>
      </c>
      <c r="E22" s="18">
        <f>F22/D22</f>
        <v>205.32000000000002</v>
      </c>
      <c r="F22" s="18">
        <v>6159.6</v>
      </c>
      <c r="G22" s="18">
        <f>H22/D22</f>
        <v>208.34533333333331</v>
      </c>
      <c r="H22" s="18">
        <v>6250.36</v>
      </c>
      <c r="I22" s="18">
        <f>J22/D22</f>
        <v>209.01933333333332</v>
      </c>
      <c r="J22" s="18">
        <v>6270.58</v>
      </c>
      <c r="K22" s="18"/>
      <c r="L22" s="18"/>
      <c r="M22" s="18">
        <f>(E22+G22+I22)/3</f>
        <v>207.56155555555554</v>
      </c>
      <c r="N22" s="18">
        <f>D22*M22</f>
        <v>6226.846666666666</v>
      </c>
    </row>
    <row r="23" spans="1:14" s="1" customFormat="1" ht="30.75">
      <c r="A23" s="47"/>
      <c r="B23" s="8" t="s">
        <v>33</v>
      </c>
      <c r="C23" s="50"/>
      <c r="D23" s="20">
        <v>10</v>
      </c>
      <c r="E23" s="18">
        <f>F23/D23</f>
        <v>121.54</v>
      </c>
      <c r="F23" s="18">
        <v>1215.4</v>
      </c>
      <c r="G23" s="55">
        <f>H23/D23</f>
        <v>121.9</v>
      </c>
      <c r="H23" s="18">
        <v>1219</v>
      </c>
      <c r="I23" s="18">
        <f>J23/D23</f>
        <v>122.90299999999999</v>
      </c>
      <c r="J23" s="18">
        <v>1229.03</v>
      </c>
      <c r="K23" s="18"/>
      <c r="L23" s="18"/>
      <c r="M23" s="18">
        <f>(E23+G23+I23)/3</f>
        <v>122.11433333333332</v>
      </c>
      <c r="N23" s="18">
        <f>D23*M23</f>
        <v>1221.1433333333332</v>
      </c>
    </row>
    <row r="24" spans="1:14" s="1" customFormat="1" ht="30.75">
      <c r="A24" s="47"/>
      <c r="B24" s="8" t="s">
        <v>34</v>
      </c>
      <c r="C24" s="50"/>
      <c r="D24" s="20">
        <v>10</v>
      </c>
      <c r="E24" s="18">
        <f>F24/D24</f>
        <v>121.54</v>
      </c>
      <c r="F24" s="18">
        <v>1215.4</v>
      </c>
      <c r="G24" s="18">
        <f>H24/D24</f>
        <v>121.64000000000001</v>
      </c>
      <c r="H24" s="18">
        <v>1216.4</v>
      </c>
      <c r="I24" s="18">
        <f>J24/D24</f>
        <v>121.845</v>
      </c>
      <c r="J24" s="18">
        <v>1218.45</v>
      </c>
      <c r="K24" s="18"/>
      <c r="L24" s="18"/>
      <c r="M24" s="18">
        <f>(E24+G24+I24)/3</f>
        <v>121.675</v>
      </c>
      <c r="N24" s="18">
        <f>D24*M24</f>
        <v>1216.75</v>
      </c>
    </row>
    <row r="25" spans="1:14" s="1" customFormat="1" ht="15">
      <c r="A25" s="47"/>
      <c r="B25" s="8" t="s">
        <v>35</v>
      </c>
      <c r="C25" s="50"/>
      <c r="D25" s="20">
        <v>20</v>
      </c>
      <c r="E25" s="18">
        <f>F25/D25</f>
        <v>205.32</v>
      </c>
      <c r="F25" s="18">
        <v>4106.4</v>
      </c>
      <c r="G25" s="18">
        <f>H25/D25</f>
        <v>206.029</v>
      </c>
      <c r="H25" s="18">
        <v>4120.58</v>
      </c>
      <c r="I25" s="18">
        <f>J25/D25</f>
        <v>206.29450000000003</v>
      </c>
      <c r="J25" s="18">
        <v>4125.89</v>
      </c>
      <c r="K25" s="18"/>
      <c r="L25" s="18"/>
      <c r="M25" s="18">
        <f>(E25+G25+I25)/3</f>
        <v>205.88116666666667</v>
      </c>
      <c r="N25" s="18">
        <f>D25*M25</f>
        <v>4117.623333333333</v>
      </c>
    </row>
    <row r="26" spans="1:14" s="1" customFormat="1" ht="30.75">
      <c r="A26" s="47"/>
      <c r="B26" s="8" t="s">
        <v>16</v>
      </c>
      <c r="C26" s="50"/>
      <c r="D26" s="20">
        <v>2</v>
      </c>
      <c r="E26" s="18">
        <f>F26/D26</f>
        <v>457.84</v>
      </c>
      <c r="F26" s="18">
        <v>915.68</v>
      </c>
      <c r="G26" s="18">
        <f>H26/D26</f>
        <v>462.89</v>
      </c>
      <c r="H26" s="18">
        <v>925.78</v>
      </c>
      <c r="I26" s="18">
        <f>J26/D26</f>
        <v>476</v>
      </c>
      <c r="J26" s="18">
        <v>952</v>
      </c>
      <c r="K26" s="18"/>
      <c r="L26" s="18"/>
      <c r="M26" s="18">
        <f>(E26+G26+I26)/3</f>
        <v>465.57666666666665</v>
      </c>
      <c r="N26" s="18">
        <f>D26*M26</f>
        <v>931.1533333333333</v>
      </c>
    </row>
    <row r="27" spans="1:14" s="1" customFormat="1" ht="15">
      <c r="A27" s="47"/>
      <c r="B27" s="8"/>
      <c r="C27" s="50"/>
      <c r="D27" s="20"/>
      <c r="E27" s="18"/>
      <c r="F27" s="19">
        <f>F21+F22+F23+F24+F25+F26</f>
        <v>20904.879999999997</v>
      </c>
      <c r="G27" s="19"/>
      <c r="H27" s="19">
        <f>H21+H22+H23+H24+H25+H26</f>
        <v>21029.699999999997</v>
      </c>
      <c r="I27" s="19"/>
      <c r="J27" s="19">
        <f>J21+J22+J23+J24+J25+J26</f>
        <v>21135.95</v>
      </c>
      <c r="K27" s="19"/>
      <c r="L27" s="19"/>
      <c r="M27" s="18"/>
      <c r="N27" s="19">
        <f>N21+N22+N23+N24+N25+N26</f>
        <v>21023.51</v>
      </c>
    </row>
    <row r="28" spans="1:14" s="1" customFormat="1" ht="15">
      <c r="A28" s="47"/>
      <c r="B28" s="9" t="s">
        <v>23</v>
      </c>
      <c r="C28" s="50"/>
      <c r="D28" s="25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s="1" customFormat="1" ht="15">
      <c r="A29" s="47"/>
      <c r="B29" s="11" t="s">
        <v>36</v>
      </c>
      <c r="C29" s="50"/>
      <c r="D29" s="20">
        <v>11</v>
      </c>
      <c r="E29" s="18">
        <f>F29/D29</f>
        <v>900.34</v>
      </c>
      <c r="F29" s="18">
        <v>9903.74</v>
      </c>
      <c r="G29" s="18">
        <f>H29/D29</f>
        <v>900.9090909090909</v>
      </c>
      <c r="H29" s="18">
        <v>9910</v>
      </c>
      <c r="I29" s="18">
        <f>J29/D29</f>
        <v>901.8181818181819</v>
      </c>
      <c r="J29" s="18">
        <v>9920</v>
      </c>
      <c r="K29" s="19"/>
      <c r="L29" s="19"/>
      <c r="M29" s="18">
        <f>(E29+G29+I29)/3</f>
        <v>901.0224242424242</v>
      </c>
      <c r="N29" s="18">
        <f>D29*M29</f>
        <v>9911.246666666666</v>
      </c>
    </row>
    <row r="30" spans="1:14" s="1" customFormat="1" ht="15">
      <c r="A30" s="47"/>
      <c r="B30" s="11" t="s">
        <v>37</v>
      </c>
      <c r="C30" s="50"/>
      <c r="D30" s="20">
        <v>19</v>
      </c>
      <c r="E30" s="18">
        <f>F30/D30</f>
        <v>261.96</v>
      </c>
      <c r="F30" s="18">
        <v>4977.24</v>
      </c>
      <c r="G30" s="18">
        <f>H30/D30</f>
        <v>262.6621052631579</v>
      </c>
      <c r="H30" s="18">
        <v>4990.58</v>
      </c>
      <c r="I30" s="18">
        <f>J30/D30</f>
        <v>262.94157894736844</v>
      </c>
      <c r="J30" s="18">
        <v>4995.89</v>
      </c>
      <c r="K30" s="19"/>
      <c r="L30" s="19"/>
      <c r="M30" s="18">
        <f>(E30+G30+I30)/3</f>
        <v>262.5212280701755</v>
      </c>
      <c r="N30" s="18">
        <f>D30*M30</f>
        <v>4987.903333333335</v>
      </c>
    </row>
    <row r="31" spans="1:14" s="1" customFormat="1" ht="15">
      <c r="A31" s="47"/>
      <c r="B31" s="11" t="s">
        <v>38</v>
      </c>
      <c r="C31" s="50"/>
      <c r="D31" s="20">
        <v>3</v>
      </c>
      <c r="E31" s="18">
        <f>F31/D31</f>
        <v>1326.32</v>
      </c>
      <c r="F31" s="18">
        <v>3978.96</v>
      </c>
      <c r="G31" s="18">
        <f>H31/D31</f>
        <v>1333.05</v>
      </c>
      <c r="H31" s="18">
        <v>3999.15</v>
      </c>
      <c r="I31" s="18">
        <f>J31/D31</f>
        <v>1333.3833333333334</v>
      </c>
      <c r="J31" s="18">
        <v>4000.15</v>
      </c>
      <c r="K31" s="19"/>
      <c r="L31" s="19"/>
      <c r="M31" s="18">
        <f>(E31+G31+I31)/3</f>
        <v>1330.9177777777777</v>
      </c>
      <c r="N31" s="18">
        <f>D31*M31</f>
        <v>3992.753333333333</v>
      </c>
    </row>
    <row r="32" spans="1:14" s="1" customFormat="1" ht="15">
      <c r="A32" s="47"/>
      <c r="B32" s="11" t="s">
        <v>39</v>
      </c>
      <c r="C32" s="50"/>
      <c r="D32" s="20">
        <v>41</v>
      </c>
      <c r="E32" s="18">
        <f>F32/D32</f>
        <v>261.96000000000004</v>
      </c>
      <c r="F32" s="18">
        <v>10740.36</v>
      </c>
      <c r="G32" s="18">
        <f>H32/D32</f>
        <v>263.6585365853659</v>
      </c>
      <c r="H32" s="18">
        <v>10810</v>
      </c>
      <c r="I32" s="18">
        <f>J32/D32</f>
        <v>264.8780487804878</v>
      </c>
      <c r="J32" s="18">
        <v>10860</v>
      </c>
      <c r="K32" s="19"/>
      <c r="L32" s="19"/>
      <c r="M32" s="18">
        <f>(E32+G32+I32)/3</f>
        <v>263.49886178861794</v>
      </c>
      <c r="N32" s="18">
        <f>D32*M32</f>
        <v>10803.453333333337</v>
      </c>
    </row>
    <row r="33" spans="1:14" s="1" customFormat="1" ht="15">
      <c r="A33" s="47"/>
      <c r="B33" s="37" t="s">
        <v>16</v>
      </c>
      <c r="C33" s="50"/>
      <c r="D33" s="52">
        <v>3</v>
      </c>
      <c r="E33" s="18">
        <f>F33/D33</f>
        <v>457.84</v>
      </c>
      <c r="F33" s="53">
        <v>1373.52</v>
      </c>
      <c r="G33" s="18">
        <f>H33/D33</f>
        <v>463.3333333333333</v>
      </c>
      <c r="H33" s="18">
        <v>1390</v>
      </c>
      <c r="I33" s="18">
        <f>J33/D33</f>
        <v>470</v>
      </c>
      <c r="J33" s="18">
        <v>1410</v>
      </c>
      <c r="K33" s="19"/>
      <c r="L33" s="19"/>
      <c r="M33" s="18">
        <f>(E33+G33+I33)/3</f>
        <v>463.7244444444444</v>
      </c>
      <c r="N33" s="18">
        <f>D33*M33</f>
        <v>1391.1733333333332</v>
      </c>
    </row>
    <row r="34" spans="1:14" s="1" customFormat="1" ht="15">
      <c r="A34" s="47"/>
      <c r="B34" s="37"/>
      <c r="C34" s="50"/>
      <c r="D34" s="52"/>
      <c r="E34" s="52"/>
      <c r="F34" s="54">
        <f>F29+F30+F31+F32+F33</f>
        <v>30973.82</v>
      </c>
      <c r="G34" s="18"/>
      <c r="H34" s="54">
        <f>H29+H30+H31+H32+H33</f>
        <v>31099.73</v>
      </c>
      <c r="I34" s="19"/>
      <c r="J34" s="19">
        <f>J29+J30+J31+J32+J33</f>
        <v>31186.04</v>
      </c>
      <c r="K34" s="19"/>
      <c r="L34" s="19"/>
      <c r="M34" s="19"/>
      <c r="N34" s="19">
        <f>N29+N30+N31+N32+N33</f>
        <v>31086.530000000006</v>
      </c>
    </row>
    <row r="35" spans="1:14" s="1" customFormat="1" ht="24" customHeight="1">
      <c r="A35" s="47"/>
      <c r="B35" s="9" t="s">
        <v>13</v>
      </c>
      <c r="C35" s="50"/>
      <c r="D35" s="20"/>
      <c r="E35" s="18"/>
      <c r="F35" s="19">
        <f>F12+F19+F27+F34</f>
        <v>63580.759999999995</v>
      </c>
      <c r="G35" s="18"/>
      <c r="H35" s="19">
        <f>H12+H19+H27+H34</f>
        <v>63870.479999999996</v>
      </c>
      <c r="I35" s="18"/>
      <c r="J35" s="19">
        <f>J12+J19+J27+J34</f>
        <v>64135.51</v>
      </c>
      <c r="K35" s="33" t="e">
        <f>#REF!+J27+#REF!+#REF!+J33</f>
        <v>#REF!</v>
      </c>
      <c r="L35" s="19" t="e">
        <f>#REF!+L27+#REF!</f>
        <v>#REF!</v>
      </c>
      <c r="M35" s="18"/>
      <c r="N35" s="19">
        <f>N12+N19+N27+N34</f>
        <v>63862.25000000001</v>
      </c>
    </row>
    <row r="36" spans="1:14" s="1" customFormat="1" ht="15" hidden="1">
      <c r="A36" s="47"/>
      <c r="B36" s="10"/>
      <c r="C36" s="50"/>
      <c r="D36" s="20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1" customFormat="1" ht="15" hidden="1">
      <c r="A37" s="47"/>
      <c r="B37" s="10"/>
      <c r="C37" s="50"/>
      <c r="D37" s="20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1" customFormat="1" ht="15" hidden="1">
      <c r="A38" s="47"/>
      <c r="B38" s="10"/>
      <c r="C38" s="50"/>
      <c r="D38" s="20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s="1" customFormat="1" ht="15" hidden="1">
      <c r="A39" s="47"/>
      <c r="B39" s="9"/>
      <c r="C39" s="50"/>
      <c r="D39" s="20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" customFormat="1" ht="15" hidden="1">
      <c r="A40" s="47"/>
      <c r="B40" s="11"/>
      <c r="C40" s="50"/>
      <c r="D40" s="20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s="1" customFormat="1" ht="15" hidden="1">
      <c r="A41" s="47"/>
      <c r="B41" s="9"/>
      <c r="C41" s="50"/>
      <c r="D41" s="20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s="1" customFormat="1" ht="15" hidden="1">
      <c r="A42" s="47"/>
      <c r="B42" s="10"/>
      <c r="C42" s="50"/>
      <c r="D42" s="20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s="1" customFormat="1" ht="15" hidden="1">
      <c r="A43" s="47"/>
      <c r="B43" s="10"/>
      <c r="C43" s="50"/>
      <c r="D43" s="20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s="1" customFormat="1" ht="15" hidden="1">
      <c r="A44" s="47"/>
      <c r="B44" s="10"/>
      <c r="C44" s="50"/>
      <c r="D44" s="20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s="1" customFormat="1" ht="15" hidden="1">
      <c r="A45" s="48"/>
      <c r="B45" s="10"/>
      <c r="C45" s="50"/>
      <c r="D45" s="20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s="1" customFormat="1" ht="15" hidden="1">
      <c r="A46" s="24"/>
      <c r="B46" s="10"/>
      <c r="C46" s="50"/>
      <c r="D46" s="20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s="1" customFormat="1" ht="48.75" customHeight="1">
      <c r="A47" s="12" t="s">
        <v>8</v>
      </c>
      <c r="B47" s="16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19">
        <f>(F35+H35+J35)/3</f>
        <v>63862.25</v>
      </c>
    </row>
    <row r="48" spans="1:14" s="14" customFormat="1" ht="18" customHeight="1" hidden="1">
      <c r="A48" s="13" t="s">
        <v>6</v>
      </c>
      <c r="B48" s="13"/>
      <c r="C48" s="13"/>
      <c r="D48" s="21"/>
      <c r="E48" s="21">
        <v>41625</v>
      </c>
      <c r="F48" s="22"/>
      <c r="G48" s="21">
        <v>41631</v>
      </c>
      <c r="H48" s="21"/>
      <c r="I48" s="21">
        <v>41621</v>
      </c>
      <c r="J48" s="20"/>
      <c r="K48" s="20"/>
      <c r="L48" s="20"/>
      <c r="M48" s="20"/>
      <c r="N48" s="20"/>
    </row>
    <row r="49" spans="1:14" s="14" customFormat="1" ht="16.5" customHeight="1" hidden="1">
      <c r="A49" s="13" t="s">
        <v>7</v>
      </c>
      <c r="B49" s="13"/>
      <c r="C49" s="13"/>
      <c r="D49" s="21"/>
      <c r="E49" s="21">
        <v>42369</v>
      </c>
      <c r="F49" s="34" t="e">
        <f>#REF!+F27+#REF!+#REF!+F35</f>
        <v>#REF!</v>
      </c>
      <c r="G49" s="21">
        <v>42004</v>
      </c>
      <c r="H49" s="34" t="e">
        <f>#REF!+H27+#REF!+#REF!+H35</f>
        <v>#REF!</v>
      </c>
      <c r="I49" s="21">
        <v>42004</v>
      </c>
      <c r="J49" s="20"/>
      <c r="K49" s="21">
        <v>42004</v>
      </c>
      <c r="L49" s="36">
        <f>(F35+H35+J35)/3</f>
        <v>63862.25</v>
      </c>
      <c r="M49" s="20"/>
      <c r="N49" s="20"/>
    </row>
    <row r="50" spans="1:5" s="1" customFormat="1" ht="20.25" customHeight="1">
      <c r="A50" s="49" t="s">
        <v>40</v>
      </c>
      <c r="B50" s="49"/>
      <c r="C50" s="49"/>
      <c r="D50" s="49"/>
      <c r="E50" s="49"/>
    </row>
    <row r="51" spans="1:5" s="1" customFormat="1" ht="20.25" customHeight="1">
      <c r="A51" s="49" t="s">
        <v>41</v>
      </c>
      <c r="B51" s="49"/>
      <c r="C51" s="49"/>
      <c r="D51" s="49"/>
      <c r="E51" s="49"/>
    </row>
    <row r="52" spans="1:5" s="1" customFormat="1" ht="20.25" customHeight="1">
      <c r="A52" s="49" t="s">
        <v>41</v>
      </c>
      <c r="B52" s="49"/>
      <c r="C52" s="49"/>
      <c r="D52" s="49"/>
      <c r="E52" s="49"/>
    </row>
    <row r="53" s="1" customFormat="1" ht="20.25" customHeight="1" hidden="1"/>
    <row r="54" s="1" customFormat="1" ht="12" customHeight="1" hidden="1"/>
    <row r="55" s="1" customFormat="1" ht="12" customHeight="1" hidden="1"/>
    <row r="56" s="1" customFormat="1" ht="12" customHeight="1" hidden="1"/>
    <row r="57" s="1" customFormat="1" ht="12" customHeight="1" hidden="1"/>
    <row r="58" spans="1:14" s="1" customFormat="1" ht="30" customHeight="1" hidden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0"/>
    </row>
    <row r="59" spans="1:13" s="23" customFormat="1" ht="25.5" customHeight="1" hidden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s="23" customFormat="1" ht="25.5" customHeight="1" hidden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="1" customFormat="1" ht="12.75">
      <c r="A61" s="15" t="s">
        <v>42</v>
      </c>
    </row>
    <row r="62" s="1" customFormat="1" ht="16.5" customHeight="1">
      <c r="A62" s="1" t="s">
        <v>15</v>
      </c>
    </row>
    <row r="63" s="1" customFormat="1" ht="18" customHeight="1">
      <c r="A63" s="1" t="s">
        <v>43</v>
      </c>
    </row>
    <row r="64" s="1" customFormat="1" ht="21" customHeight="1">
      <c r="A64" s="1" t="s">
        <v>24</v>
      </c>
    </row>
    <row r="65" s="1" customFormat="1" ht="12.75"/>
    <row r="66" s="1" customFormat="1" ht="12.75"/>
    <row r="67" s="1" customFormat="1" ht="12.75"/>
  </sheetData>
  <sheetProtection/>
  <mergeCells count="21">
    <mergeCell ref="A51:E51"/>
    <mergeCell ref="A52:E52"/>
    <mergeCell ref="C9:C47"/>
    <mergeCell ref="D47:M47"/>
    <mergeCell ref="A1:N1"/>
    <mergeCell ref="A2:N2"/>
    <mergeCell ref="M5:M6"/>
    <mergeCell ref="G5:H5"/>
    <mergeCell ref="I5:J5"/>
    <mergeCell ref="A7:A45"/>
    <mergeCell ref="B4:B6"/>
    <mergeCell ref="A60:M60"/>
    <mergeCell ref="A4:A6"/>
    <mergeCell ref="N4:N6"/>
    <mergeCell ref="C4:C6"/>
    <mergeCell ref="D4:D6"/>
    <mergeCell ref="E5:F5"/>
    <mergeCell ref="K5:L5"/>
    <mergeCell ref="A59:M59"/>
    <mergeCell ref="A58:M58"/>
    <mergeCell ref="A50:E50"/>
  </mergeCells>
  <printOptions/>
  <pageMargins left="0.1968503937007874" right="0.31496062992125984" top="0.1968503937007874" bottom="0.1968503937007874" header="0.196850393700787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buh 04</cp:lastModifiedBy>
  <cp:lastPrinted>2015-09-24T09:55:10Z</cp:lastPrinted>
  <dcterms:created xsi:type="dcterms:W3CDTF">2009-12-09T07:16:31Z</dcterms:created>
  <dcterms:modified xsi:type="dcterms:W3CDTF">2015-09-24T09:56:19Z</dcterms:modified>
  <cp:category/>
  <cp:version/>
  <cp:contentType/>
  <cp:contentStatus/>
</cp:coreProperties>
</file>