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40" windowWidth="11330" windowHeight="4590" activeTab="0"/>
  </bookViews>
  <sheets>
    <sheet name="стр.1_6" sheetId="1" r:id="rId1"/>
  </sheets>
  <definedNames>
    <definedName name="_xlnm.Print_Titles" localSheetId="0">'стр.1_6'!$5:$7</definedName>
    <definedName name="_xlnm.Print_Area" localSheetId="0">'стр.1_6'!$A$1:$L$124</definedName>
  </definedNames>
  <calcPr fullCalcOnLoad="1"/>
</workbook>
</file>

<file path=xl/sharedStrings.xml><?xml version="1.0" encoding="utf-8"?>
<sst xmlns="http://schemas.openxmlformats.org/spreadsheetml/2006/main" count="354" uniqueCount="259">
  <si>
    <t>Показатели</t>
  </si>
  <si>
    <t>Единица измерения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</si>
  <si>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</si>
  <si>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</si>
  <si>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</si>
  <si>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</si>
  <si>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</si>
  <si>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</si>
  <si>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</si>
  <si>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</si>
  <si>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</si>
  <si>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</si>
  <si>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</si>
  <si>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</si>
  <si>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</si>
  <si>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</si>
  <si>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</si>
  <si>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</si>
  <si>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</si>
  <si>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</si>
  <si>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</si>
  <si>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</si>
  <si>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</si>
  <si>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</si>
  <si>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</si>
  <si>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Промышленное производство</t>
  </si>
  <si>
    <t>Индекс промышленного производства</t>
  </si>
  <si>
    <t>Численность населения трудоспособного возраста
(на 1 января года)</t>
  </si>
  <si>
    <t>тыс. чел.</t>
  </si>
  <si>
    <t>число лет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</si>
  <si>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</si>
  <si>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</si>
  <si>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</si>
  <si>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</si>
  <si>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% к предыдущему году
в сопоставимых ценах</t>
  </si>
  <si>
    <t>Ожидаемая продолжительность жизни при рождении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</si>
  <si>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</si>
  <si>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</si>
  <si>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</si>
  <si>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Водоснабжение; водоотведение, организация сбора и утилизации отходов, деятельность по ликвидации загрязнений (раздел E)</t>
  </si>
  <si>
    <t>Потребление электроэнергии</t>
  </si>
  <si>
    <t>Средние тарифы на электроэнергию, отпущенную различным категориям потребителей</t>
  </si>
  <si>
    <t>руб./тыс.кВт.ч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</si>
  <si>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</si>
  <si>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</si>
  <si>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</si>
  <si>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</si>
  <si>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</si>
  <si>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</si>
  <si>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</si>
  <si>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</si>
  <si>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</si>
  <si>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</si>
  <si>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</si>
  <si>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</si>
  <si>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</si>
  <si>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</si>
  <si>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</si>
  <si>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</si>
  <si>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</si>
  <si>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</si>
  <si>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</si>
  <si>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</si>
  <si>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</si>
  <si>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</si>
  <si>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Индекс потребительских цен на товары и услуги, на конец года</t>
  </si>
  <si>
    <t>% к декабрю
предыдущего года</t>
  </si>
  <si>
    <t>Индекс потребительских цен на товары и услуги, в среднем за год</t>
  </si>
  <si>
    <t>Оборот розничной торговли</t>
  </si>
  <si>
    <t>Индекс физического объема оборота розничной торговли</t>
  </si>
  <si>
    <t>Индекс-дефлятор оборота розничной торговли</t>
  </si>
  <si>
    <t>Объем платных услуг населению</t>
  </si>
  <si>
    <t>Индекс физического объема платных услуг населению</t>
  </si>
  <si>
    <t>Индекс-дефлятор объема платных услуг населению</t>
  </si>
  <si>
    <t>7.1</t>
  </si>
  <si>
    <t>7.2</t>
  </si>
  <si>
    <t>7.3</t>
  </si>
  <si>
    <t>7.4</t>
  </si>
  <si>
    <t>7.5</t>
  </si>
  <si>
    <t>7.6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</si>
  <si>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</si>
  <si>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</si>
  <si>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</si>
  <si>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</si>
  <si>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</si>
  <si>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</si>
  <si>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</si>
  <si>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</si>
  <si>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</si>
  <si>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</si>
  <si>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</si>
  <si>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 инвестиций в основной капитал</t>
  </si>
  <si>
    <t>Удельный вес инвестиций в основной капитал в валовом региональном продукте</t>
  </si>
  <si>
    <t>%</t>
  </si>
  <si>
    <t>Собственные средства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</si>
  <si>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</si>
  <si>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</si>
  <si>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</si>
  <si>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</si>
  <si>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</si>
  <si>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</si>
  <si>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</si>
  <si>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</si>
  <si>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Налоговые и неналоговые доходы, всего</t>
  </si>
  <si>
    <t>налог на доходы физических лиц</t>
  </si>
  <si>
    <t>акцизы</t>
  </si>
  <si>
    <t>налог на имущество физических лиц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</si>
  <si>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</si>
  <si>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</si>
  <si>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</si>
  <si>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</si>
  <si>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</si>
  <si>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</si>
  <si>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</si>
  <si>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</si>
  <si>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</si>
  <si>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</si>
  <si>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</si>
  <si>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</si>
  <si>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</si>
  <si>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</si>
  <si>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</si>
  <si>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</si>
  <si>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Денежные доходы населения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</si>
  <si>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</si>
  <si>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</si>
  <si>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Численность рабочей силы</t>
  </si>
  <si>
    <t>Номинальная начисленная среднемесячная заработная плата работников организаций</t>
  </si>
  <si>
    <t>рублей</t>
  </si>
  <si>
    <t>Темп роста номинальной начисленной среднемесячной заработной платы работников организаций</t>
  </si>
  <si>
    <t>Реальная заработная плата работников организаций</t>
  </si>
  <si>
    <t>Уровень зарегистрированной безработицы (на конец года)</t>
  </si>
  <si>
    <t>Численность безработных, зарегистрированных в государственных учреждениях службы занятости населения (на конец года)</t>
  </si>
  <si>
    <t>Фонд заработной платы работников организаций</t>
  </si>
  <si>
    <t>кредиты иностранных банков</t>
  </si>
  <si>
    <t>млн руб.</t>
  </si>
  <si>
    <t>млн рублей</t>
  </si>
  <si>
    <t>млн кВт.ч</t>
  </si>
  <si>
    <t>за период с начала года
к соотв. периоду
предыдущего года, %</t>
  </si>
  <si>
    <t>в ценах соответствующих лет; млн руб.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</si>
  <si>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</si>
  <si>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</si>
  <si>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</si>
  <si>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</si>
  <si>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базовый</t>
  </si>
  <si>
    <t>Основные показатели прогноза социально-экономического развития на среднесрочный период</t>
  </si>
  <si>
    <t>отчет</t>
  </si>
  <si>
    <t>число родившихся живыми на 1000 человек населения</t>
  </si>
  <si>
    <t>1</t>
  </si>
  <si>
    <t>2</t>
  </si>
  <si>
    <t>5</t>
  </si>
  <si>
    <t>6</t>
  </si>
  <si>
    <t>7</t>
  </si>
  <si>
    <t>8</t>
  </si>
  <si>
    <t>9</t>
  </si>
  <si>
    <t>10</t>
  </si>
  <si>
    <t xml:space="preserve"> по видам экономической деятельности</t>
  </si>
  <si>
    <t>Численность занятых в экономике</t>
  </si>
  <si>
    <t>Бюджет муниципального образования (муниципальный район; городской округ)</t>
  </si>
  <si>
    <t>Доходы бюджета муниципального образования</t>
  </si>
  <si>
    <t>Налоговые доходы бюджета муниципального образования всего, в том числе:</t>
  </si>
  <si>
    <t>налоги на совокупный доход</t>
  </si>
  <si>
    <t>субсидии из  бюджета субъекта РФ</t>
  </si>
  <si>
    <t>субвенции из  бюджета субъекта РФ</t>
  </si>
  <si>
    <t>дотации из бюджета субъекта РФ, в том числе:</t>
  </si>
  <si>
    <t>Расходы бюджета муниципального образования всего, в том числе по направлениям:</t>
  </si>
  <si>
    <t>Дефицит(-), профицит(+)  бюджета муниципального образования, млн рублей</t>
  </si>
  <si>
    <t xml:space="preserve">Муниципальный долг </t>
  </si>
  <si>
    <t xml:space="preserve">Индекс производства </t>
  </si>
  <si>
    <t>2.1.</t>
  </si>
  <si>
    <t>2.2.</t>
  </si>
  <si>
    <t>2.3.</t>
  </si>
  <si>
    <t>2.3.1.</t>
  </si>
  <si>
    <t>2.4.</t>
  </si>
  <si>
    <t>2.4.1.</t>
  </si>
  <si>
    <t>2.5.</t>
  </si>
  <si>
    <t>2.5.1.</t>
  </si>
  <si>
    <t>2.6.</t>
  </si>
  <si>
    <t>2.6.1.</t>
  </si>
  <si>
    <t>2.7.</t>
  </si>
  <si>
    <t>2.8.</t>
  </si>
  <si>
    <t>2.9.</t>
  </si>
  <si>
    <t>3.</t>
  </si>
  <si>
    <t>3.1.</t>
  </si>
  <si>
    <t>3.2.</t>
  </si>
  <si>
    <t>3.3.</t>
  </si>
  <si>
    <t>3.4.</t>
  </si>
  <si>
    <t>3.5.</t>
  </si>
  <si>
    <t>3.6.</t>
  </si>
  <si>
    <t>4.</t>
  </si>
  <si>
    <t>5.5</t>
  </si>
  <si>
    <t>5.6</t>
  </si>
  <si>
    <t>5.7</t>
  </si>
  <si>
    <t>5.8</t>
  </si>
  <si>
    <t>6.1.</t>
  </si>
  <si>
    <t>6.2.</t>
  </si>
  <si>
    <t>6.3.</t>
  </si>
  <si>
    <t>7.6.1</t>
  </si>
  <si>
    <t>7.6.1.1</t>
  </si>
  <si>
    <t>7.6.2</t>
  </si>
  <si>
    <t>7.6.3</t>
  </si>
  <si>
    <t>7.6.3.1</t>
  </si>
  <si>
    <t>7.6.3.2</t>
  </si>
  <si>
    <t>7.6.3.3</t>
  </si>
  <si>
    <t>7.6.4</t>
  </si>
  <si>
    <t>8.3.1</t>
  </si>
  <si>
    <t>8.3.3</t>
  </si>
  <si>
    <t>8.3.4</t>
  </si>
  <si>
    <t>8.3.5</t>
  </si>
  <si>
    <t>8.3.7</t>
  </si>
  <si>
    <t>8.3.8</t>
  </si>
  <si>
    <t>8.4</t>
  </si>
  <si>
    <t>8.5</t>
  </si>
  <si>
    <t>8.5.1</t>
  </si>
  <si>
    <t>8.5.2</t>
  </si>
  <si>
    <t>8.5.3</t>
  </si>
  <si>
    <t>8.6</t>
  </si>
  <si>
    <t>8.6.1</t>
  </si>
  <si>
    <t>8.6.2</t>
  </si>
  <si>
    <t>8.6.3</t>
  </si>
  <si>
    <t>8.6.4</t>
  </si>
  <si>
    <t>8.6.5</t>
  </si>
  <si>
    <t>8.6.6</t>
  </si>
  <si>
    <t>8.6.7</t>
  </si>
  <si>
    <t>8.6.8</t>
  </si>
  <si>
    <t>8.6.9</t>
  </si>
  <si>
    <t>8.6.10</t>
  </si>
  <si>
    <t>8.6.11</t>
  </si>
  <si>
    <t>8.6.12</t>
  </si>
  <si>
    <t>8.6.13</t>
  </si>
  <si>
    <t>8.7</t>
  </si>
  <si>
    <t>8.8</t>
  </si>
  <si>
    <t>9.1.</t>
  </si>
  <si>
    <t>9.2.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</si>
  <si>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</si>
  <si>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</si>
  <si>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</si>
  <si>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</si>
  <si>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</si>
  <si>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</si>
  <si>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</si>
  <si>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</si>
  <si>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</si>
  <si>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9.3.</t>
  </si>
  <si>
    <t>Среднедушевые денежные доходы</t>
  </si>
  <si>
    <t>Реальные денежные доходы населения</t>
  </si>
  <si>
    <t xml:space="preserve"> человек</t>
  </si>
  <si>
    <t>млн. руб.</t>
  </si>
  <si>
    <t>в 9,7 р.</t>
  </si>
  <si>
    <t>прочие налоговые доходы</t>
  </si>
  <si>
    <t>8.3.2</t>
  </si>
  <si>
    <t>налог на добычу полезных ископаемых</t>
  </si>
  <si>
    <t>8.3.6</t>
  </si>
  <si>
    <t>налог на игорный бизнес</t>
  </si>
  <si>
    <t>8.5.4</t>
  </si>
  <si>
    <t>дотации на выравнивание бюджетнолй обеспеченности</t>
  </si>
  <si>
    <t>муниципального образования городской округ Югорск</t>
  </si>
  <si>
    <t>Продукция сельского хозяйства (без учета населения)</t>
  </si>
  <si>
    <t>Объем отгруженных товаров собственного производства, выполненных работ и услуг собственными силами (по крупным и средним предприятиям)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</si>
</sst>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0.0000"/>
    <numFmt numFmtId="180" formatCode="0.000"/>
    <numFmt numFmtId="181" formatCode="0.000000"/>
    <numFmt numFmtId="182" formatCode="0.00000"/>
    <numFmt numFmtId="183" formatCode="0.0000000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6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7" fillId="34" borderId="10" xfId="0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178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17" sqref="F17"/>
    </sheetView>
  </sheetViews>
  <sheetFormatPr defaultColWidth="9.125" defaultRowHeight="12.75"/>
  <cols>
    <col min="1" max="1" width="7.25390625" style="27" bestFit="1" customWidth="1"/>
    <col min="2" max="2" width="35.125" style="21" customWidth="1"/>
    <col min="3" max="3" width="14.50390625" style="21" customWidth="1"/>
    <col min="4" max="4" width="7.125" style="21" customWidth="1"/>
    <col min="5" max="5" width="6.50390625" style="21" customWidth="1"/>
    <col min="6" max="6" width="7.875" style="21" customWidth="1"/>
    <col min="7" max="7" width="9.50390625" style="21" customWidth="1"/>
    <col min="8" max="8" width="7.25390625" style="21" customWidth="1"/>
    <col min="9" max="9" width="9.50390625" style="21" customWidth="1"/>
    <col min="10" max="10" width="8.125" style="21" customWidth="1"/>
    <col min="11" max="11" width="9.75390625" style="21" customWidth="1"/>
    <col min="12" max="12" width="7.75390625" style="21" customWidth="1"/>
    <col min="13" max="16384" width="9.125" style="21" customWidth="1"/>
  </cols>
  <sheetData>
    <row r="1" spans="1:12" s="4" customFormat="1" ht="13.5" customHeight="1">
      <c r="A1" s="61" t="s">
        <v>145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5" customFormat="1" ht="12" customHeight="1">
      <c r="A2" s="59" t="s">
        <v>256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s="6" customFormat="1" ht="8.25" customHeight="1">
      <c r="A3" s="2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3" customFormat="1" ht="17.25" customHeight="1">
      <c r="A4" s="24"/>
      <c r="B4" s="8"/>
      <c r="C4" s="8"/>
      <c r="D4" s="9" t="s">
        <v>146</v>
      </c>
      <c r="E4" s="9" t="s">
        <v>146</v>
      </c>
      <c r="F4" s="10" t="s">
        <v>2</v>
      </c>
      <c r="G4" s="60" t="s">
        <v>6</v>
      </c>
      <c r="H4" s="60"/>
      <c r="I4" s="60"/>
      <c r="J4" s="60"/>
      <c r="K4" s="60"/>
      <c r="L4" s="60"/>
    </row>
    <row r="5" spans="1:12" s="2" customFormat="1" ht="14.25" customHeight="1">
      <c r="A5" s="25"/>
      <c r="B5" s="11" t="s">
        <v>0</v>
      </c>
      <c r="C5" s="11" t="s">
        <v>1</v>
      </c>
      <c r="D5" s="62">
        <v>2019</v>
      </c>
      <c r="E5" s="62">
        <v>2020</v>
      </c>
      <c r="F5" s="62">
        <v>2021</v>
      </c>
      <c r="G5" s="60">
        <v>2022</v>
      </c>
      <c r="H5" s="60"/>
      <c r="I5" s="60">
        <v>2023</v>
      </c>
      <c r="J5" s="60"/>
      <c r="K5" s="60">
        <v>2024</v>
      </c>
      <c r="L5" s="60"/>
    </row>
    <row r="6" spans="1:12" s="2" customFormat="1" ht="9">
      <c r="A6" s="25"/>
      <c r="B6" s="11"/>
      <c r="C6" s="11"/>
      <c r="D6" s="63"/>
      <c r="E6" s="63"/>
      <c r="F6" s="63"/>
      <c r="G6" s="9" t="s">
        <v>3</v>
      </c>
      <c r="H6" s="9" t="s">
        <v>144</v>
      </c>
      <c r="I6" s="9" t="s">
        <v>3</v>
      </c>
      <c r="J6" s="9" t="s">
        <v>144</v>
      </c>
      <c r="K6" s="9" t="s">
        <v>3</v>
      </c>
      <c r="L6" s="9" t="s">
        <v>144</v>
      </c>
    </row>
    <row r="7" spans="1:12" s="2" customFormat="1" ht="12" customHeight="1">
      <c r="A7" s="26"/>
      <c r="B7" s="12"/>
      <c r="C7" s="12"/>
      <c r="D7" s="64"/>
      <c r="E7" s="64"/>
      <c r="F7" s="64"/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</row>
    <row r="8" spans="1:12" s="2" customFormat="1" ht="12" customHeight="1">
      <c r="A8" s="29" t="s">
        <v>148</v>
      </c>
      <c r="B8" s="30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s="2" customFormat="1" ht="9">
      <c r="A9" s="22" t="s">
        <v>8</v>
      </c>
      <c r="B9" s="13" t="s">
        <v>9</v>
      </c>
      <c r="C9" s="9" t="s">
        <v>28</v>
      </c>
      <c r="D9" s="43">
        <v>37.7</v>
      </c>
      <c r="E9" s="44">
        <v>38.3</v>
      </c>
      <c r="F9" s="44">
        <v>38.7</v>
      </c>
      <c r="G9" s="44">
        <v>38.88</v>
      </c>
      <c r="H9" s="44">
        <v>38.9</v>
      </c>
      <c r="I9" s="44">
        <v>39.1</v>
      </c>
      <c r="J9" s="44">
        <v>39.14</v>
      </c>
      <c r="K9" s="44">
        <v>39.31</v>
      </c>
      <c r="L9" s="44">
        <v>39.4</v>
      </c>
    </row>
    <row r="10" spans="1:12" s="2" customFormat="1" ht="9">
      <c r="A10" s="22" t="s">
        <v>10</v>
      </c>
      <c r="B10" s="13" t="s">
        <v>11</v>
      </c>
      <c r="C10" s="9" t="s">
        <v>28</v>
      </c>
      <c r="D10" s="45">
        <v>37.4</v>
      </c>
      <c r="E10" s="53">
        <v>38</v>
      </c>
      <c r="F10" s="46">
        <v>38.54</v>
      </c>
      <c r="G10" s="46">
        <v>38.8</v>
      </c>
      <c r="H10" s="46">
        <v>38.8</v>
      </c>
      <c r="I10" s="46">
        <v>38.9</v>
      </c>
      <c r="J10" s="46">
        <v>39</v>
      </c>
      <c r="K10" s="46">
        <v>39.2</v>
      </c>
      <c r="L10" s="46">
        <v>39.3</v>
      </c>
    </row>
    <row r="11" spans="1:12" s="2" customFormat="1" ht="16.5">
      <c r="A11" s="22" t="s">
        <v>12</v>
      </c>
      <c r="B11" s="14" t="s">
        <v>27</v>
      </c>
      <c r="C11" s="9" t="s">
        <v>28</v>
      </c>
      <c r="D11" s="45">
        <v>24.1</v>
      </c>
      <c r="E11" s="46">
        <v>24.3</v>
      </c>
      <c r="F11" s="46">
        <v>24.7</v>
      </c>
      <c r="G11" s="46">
        <v>24.8</v>
      </c>
      <c r="H11" s="46">
        <v>24.85</v>
      </c>
      <c r="I11" s="46">
        <v>24.89</v>
      </c>
      <c r="J11" s="46">
        <v>24.93</v>
      </c>
      <c r="K11" s="46">
        <v>25</v>
      </c>
      <c r="L11" s="46">
        <v>25.1</v>
      </c>
    </row>
    <row r="12" spans="1:12" s="15" customFormat="1" ht="16.5">
      <c r="A12" s="22" t="s">
        <v>13</v>
      </c>
      <c r="B12" s="14" t="s">
        <v>30</v>
      </c>
      <c r="C12" s="9" t="s">
        <v>28</v>
      </c>
      <c r="D12" s="45">
        <v>4.47</v>
      </c>
      <c r="E12" s="46">
        <v>4.8</v>
      </c>
      <c r="F12" s="46">
        <v>4.9</v>
      </c>
      <c r="G12" s="46">
        <v>4.9</v>
      </c>
      <c r="H12" s="46">
        <v>4.97</v>
      </c>
      <c r="I12" s="46">
        <v>4.98</v>
      </c>
      <c r="J12" s="46">
        <v>5.05</v>
      </c>
      <c r="K12" s="46">
        <v>5.05</v>
      </c>
      <c r="L12" s="46">
        <v>5.1</v>
      </c>
    </row>
    <row r="13" spans="1:12" s="2" customFormat="1" ht="9">
      <c r="A13" s="22" t="s">
        <v>14</v>
      </c>
      <c r="B13" s="13" t="s">
        <v>35</v>
      </c>
      <c r="C13" s="9" t="s">
        <v>29</v>
      </c>
      <c r="D13" s="45">
        <v>75.04</v>
      </c>
      <c r="E13" s="46">
        <v>72.9</v>
      </c>
      <c r="F13" s="46">
        <v>73.64</v>
      </c>
      <c r="G13" s="46">
        <v>74.1</v>
      </c>
      <c r="H13" s="46">
        <v>74.17</v>
      </c>
      <c r="I13" s="46">
        <v>74.6</v>
      </c>
      <c r="J13" s="46">
        <v>74.7</v>
      </c>
      <c r="K13" s="46">
        <v>75.21</v>
      </c>
      <c r="L13" s="46">
        <v>75.31</v>
      </c>
    </row>
    <row r="14" spans="1:12" s="2" customFormat="1" ht="25.5">
      <c r="A14" s="22" t="s">
        <v>15</v>
      </c>
      <c r="B14" s="13" t="s">
        <v>16</v>
      </c>
      <c r="C14" s="10" t="s">
        <v>147</v>
      </c>
      <c r="D14" s="45">
        <v>10.9</v>
      </c>
      <c r="E14" s="46">
        <v>10.9</v>
      </c>
      <c r="F14" s="46">
        <v>11</v>
      </c>
      <c r="G14" s="46">
        <v>10.8</v>
      </c>
      <c r="H14" s="46">
        <v>11.1</v>
      </c>
      <c r="I14" s="46">
        <v>10.9</v>
      </c>
      <c r="J14" s="46">
        <v>11.1</v>
      </c>
      <c r="K14" s="46">
        <v>10.9</v>
      </c>
      <c r="L14" s="46">
        <v>11.2</v>
      </c>
    </row>
    <row r="15" spans="1:12" s="2" customFormat="1" ht="9">
      <c r="A15" s="22" t="s">
        <v>17</v>
      </c>
      <c r="B15" s="13" t="s">
        <v>18</v>
      </c>
      <c r="C15" s="9" t="s">
        <v>31</v>
      </c>
      <c r="D15" s="45">
        <v>1.52</v>
      </c>
      <c r="E15" s="46">
        <v>1.53</v>
      </c>
      <c r="F15" s="46">
        <v>1.53</v>
      </c>
      <c r="G15" s="46">
        <v>1.5</v>
      </c>
      <c r="H15" s="46">
        <v>1.53</v>
      </c>
      <c r="I15" s="46">
        <v>1.49</v>
      </c>
      <c r="J15" s="46">
        <v>1.53</v>
      </c>
      <c r="K15" s="46">
        <v>1.5</v>
      </c>
      <c r="L15" s="46">
        <v>1.54</v>
      </c>
    </row>
    <row r="16" spans="1:12" s="2" customFormat="1" ht="21" customHeight="1">
      <c r="A16" s="22" t="s">
        <v>19</v>
      </c>
      <c r="B16" s="13" t="s">
        <v>20</v>
      </c>
      <c r="C16" s="10" t="s">
        <v>32</v>
      </c>
      <c r="D16" s="45">
        <v>7.1</v>
      </c>
      <c r="E16" s="46">
        <v>7.3</v>
      </c>
      <c r="F16" s="46">
        <v>7.2</v>
      </c>
      <c r="G16" s="46">
        <v>7.2</v>
      </c>
      <c r="H16" s="46">
        <v>7.1</v>
      </c>
      <c r="I16" s="46">
        <v>7.2</v>
      </c>
      <c r="J16" s="46">
        <v>7.1</v>
      </c>
      <c r="K16" s="46">
        <v>7.3</v>
      </c>
      <c r="L16" s="46">
        <v>7.1</v>
      </c>
    </row>
    <row r="17" spans="1:12" s="2" customFormat="1" ht="9">
      <c r="A17" s="22" t="s">
        <v>21</v>
      </c>
      <c r="B17" s="13" t="s">
        <v>22</v>
      </c>
      <c r="C17" s="9" t="s">
        <v>33</v>
      </c>
      <c r="D17" s="45">
        <v>3.7</v>
      </c>
      <c r="E17" s="46">
        <v>3.6</v>
      </c>
      <c r="F17" s="46">
        <v>3.8</v>
      </c>
      <c r="G17" s="46">
        <v>3.6</v>
      </c>
      <c r="H17" s="53">
        <v>4</v>
      </c>
      <c r="I17" s="53">
        <v>3.6</v>
      </c>
      <c r="J17" s="53">
        <v>4</v>
      </c>
      <c r="K17" s="46">
        <v>3.7</v>
      </c>
      <c r="L17" s="46">
        <v>4.1</v>
      </c>
    </row>
    <row r="18" spans="1:12" s="2" customFormat="1" ht="9">
      <c r="A18" s="22" t="s">
        <v>23</v>
      </c>
      <c r="B18" s="13" t="s">
        <v>24</v>
      </c>
      <c r="C18" s="9" t="s">
        <v>28</v>
      </c>
      <c r="D18" s="45">
        <v>0.402</v>
      </c>
      <c r="E18" s="46">
        <v>0.459</v>
      </c>
      <c r="F18" s="46">
        <v>0.074</v>
      </c>
      <c r="G18" s="46">
        <v>0.056</v>
      </c>
      <c r="H18" s="46">
        <v>0.08</v>
      </c>
      <c r="I18" s="46">
        <v>0.065</v>
      </c>
      <c r="J18" s="46">
        <v>0.082</v>
      </c>
      <c r="K18" s="46">
        <v>0.1</v>
      </c>
      <c r="L18" s="46">
        <v>0.113</v>
      </c>
    </row>
    <row r="19" spans="1:12" s="2" customFormat="1" ht="9">
      <c r="A19" s="29" t="s">
        <v>149</v>
      </c>
      <c r="B19" s="30" t="s">
        <v>25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s="2" customFormat="1" ht="25.5">
      <c r="A20" s="22" t="s">
        <v>169</v>
      </c>
      <c r="B20" s="14" t="s">
        <v>258</v>
      </c>
      <c r="C20" s="9" t="s">
        <v>135</v>
      </c>
      <c r="D20" s="39">
        <f>D25+D27+D29</f>
        <v>1260.1999999999998</v>
      </c>
      <c r="E20" s="39">
        <f aca="true" t="shared" si="0" ref="E20:L20">E25+E27+E29</f>
        <v>1220.6</v>
      </c>
      <c r="F20" s="39">
        <f t="shared" si="0"/>
        <v>1293.9</v>
      </c>
      <c r="G20" s="39">
        <f t="shared" si="0"/>
        <v>1347.4</v>
      </c>
      <c r="H20" s="39">
        <f t="shared" si="0"/>
        <v>1351.1000000000001</v>
      </c>
      <c r="I20" s="39">
        <f t="shared" si="0"/>
        <v>1411.9</v>
      </c>
      <c r="J20" s="39">
        <f t="shared" si="0"/>
        <v>1417.9</v>
      </c>
      <c r="K20" s="39">
        <f t="shared" si="0"/>
        <v>1482.7</v>
      </c>
      <c r="L20" s="39">
        <f t="shared" si="0"/>
        <v>1492.2</v>
      </c>
    </row>
    <row r="21" spans="1:12" s="2" customFormat="1" ht="18.75" customHeight="1">
      <c r="A21" s="22" t="s">
        <v>170</v>
      </c>
      <c r="B21" s="13" t="s">
        <v>26</v>
      </c>
      <c r="C21" s="10" t="s">
        <v>34</v>
      </c>
      <c r="D21" s="9">
        <v>82.7</v>
      </c>
      <c r="E21" s="9">
        <v>93.7</v>
      </c>
      <c r="F21" s="9">
        <v>101.8</v>
      </c>
      <c r="G21" s="9">
        <v>100.1</v>
      </c>
      <c r="H21" s="9">
        <v>100.7</v>
      </c>
      <c r="I21" s="9">
        <v>100.5</v>
      </c>
      <c r="J21" s="9">
        <v>100.9</v>
      </c>
      <c r="K21" s="9">
        <v>100.7</v>
      </c>
      <c r="L21" s="39">
        <v>101</v>
      </c>
    </row>
    <row r="22" spans="1:12" s="2" customFormat="1" ht="12.75" customHeight="1">
      <c r="A22" s="22"/>
      <c r="B22" s="16" t="s">
        <v>156</v>
      </c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2" customFormat="1" ht="15" customHeight="1">
      <c r="A23" s="22" t="s">
        <v>171</v>
      </c>
      <c r="B23" s="17" t="s">
        <v>37</v>
      </c>
      <c r="C23" s="9" t="s">
        <v>135</v>
      </c>
      <c r="D23" s="9"/>
      <c r="E23" s="9"/>
      <c r="F23" s="9"/>
      <c r="G23" s="9"/>
      <c r="H23" s="9"/>
      <c r="I23" s="9"/>
      <c r="J23" s="9"/>
      <c r="K23" s="9"/>
      <c r="L23" s="9"/>
    </row>
    <row r="24" spans="1:12" s="2" customFormat="1" ht="21.75" customHeight="1">
      <c r="A24" s="22" t="s">
        <v>172</v>
      </c>
      <c r="B24" s="13" t="s">
        <v>168</v>
      </c>
      <c r="C24" s="10" t="s">
        <v>34</v>
      </c>
      <c r="D24" s="9"/>
      <c r="E24" s="9"/>
      <c r="F24" s="9"/>
      <c r="G24" s="9"/>
      <c r="H24" s="9"/>
      <c r="I24" s="9"/>
      <c r="J24" s="9"/>
      <c r="K24" s="9"/>
      <c r="L24" s="9"/>
    </row>
    <row r="25" spans="1:12" s="2" customFormat="1" ht="22.5" customHeight="1">
      <c r="A25" s="22" t="s">
        <v>173</v>
      </c>
      <c r="B25" s="17" t="s">
        <v>38</v>
      </c>
      <c r="C25" s="9" t="s">
        <v>135</v>
      </c>
      <c r="D25" s="9">
        <v>722.1</v>
      </c>
      <c r="E25" s="39">
        <v>729</v>
      </c>
      <c r="F25" s="9">
        <v>769.1</v>
      </c>
      <c r="G25" s="9">
        <v>800.5</v>
      </c>
      <c r="H25" s="9">
        <v>802.2</v>
      </c>
      <c r="I25" s="9">
        <v>838.9</v>
      </c>
      <c r="J25" s="39">
        <v>840</v>
      </c>
      <c r="K25" s="9">
        <v>881.5</v>
      </c>
      <c r="L25" s="9">
        <v>883.1</v>
      </c>
    </row>
    <row r="26" spans="1:12" s="2" customFormat="1" ht="21.75" customHeight="1">
      <c r="A26" s="22" t="s">
        <v>174</v>
      </c>
      <c r="B26" s="13" t="s">
        <v>168</v>
      </c>
      <c r="C26" s="10" t="s">
        <v>34</v>
      </c>
      <c r="D26" s="9">
        <v>74.3</v>
      </c>
      <c r="E26" s="9">
        <v>97.9</v>
      </c>
      <c r="F26" s="9">
        <v>101.1</v>
      </c>
      <c r="G26" s="9">
        <v>100.1</v>
      </c>
      <c r="H26" s="9">
        <v>100.7</v>
      </c>
      <c r="I26" s="9">
        <v>100.4</v>
      </c>
      <c r="J26" s="9">
        <v>100.6</v>
      </c>
      <c r="K26" s="9">
        <v>100.6</v>
      </c>
      <c r="L26" s="9">
        <v>100.7</v>
      </c>
    </row>
    <row r="27" spans="1:12" s="2" customFormat="1" ht="22.5" customHeight="1">
      <c r="A27" s="22" t="s">
        <v>175</v>
      </c>
      <c r="B27" s="16" t="s">
        <v>36</v>
      </c>
      <c r="C27" s="9" t="s">
        <v>135</v>
      </c>
      <c r="D27" s="39">
        <v>400</v>
      </c>
      <c r="E27" s="9">
        <v>353.1</v>
      </c>
      <c r="F27" s="9">
        <v>385.6</v>
      </c>
      <c r="G27" s="9">
        <v>401.4</v>
      </c>
      <c r="H27" s="39">
        <v>403</v>
      </c>
      <c r="I27" s="9">
        <v>421.6</v>
      </c>
      <c r="J27" s="9">
        <v>425.4</v>
      </c>
      <c r="K27" s="39">
        <v>442.9</v>
      </c>
      <c r="L27" s="9">
        <v>449.1</v>
      </c>
    </row>
    <row r="28" spans="1:12" s="2" customFormat="1" ht="22.5" customHeight="1">
      <c r="A28" s="22" t="s">
        <v>176</v>
      </c>
      <c r="B28" s="13" t="s">
        <v>168</v>
      </c>
      <c r="C28" s="10" t="s">
        <v>34</v>
      </c>
      <c r="D28" s="9">
        <v>86.6</v>
      </c>
      <c r="E28" s="9">
        <v>85.7</v>
      </c>
      <c r="F28" s="39">
        <v>105</v>
      </c>
      <c r="G28" s="9">
        <v>100.1</v>
      </c>
      <c r="H28" s="9">
        <v>100.5</v>
      </c>
      <c r="I28" s="39">
        <v>101</v>
      </c>
      <c r="J28" s="9">
        <v>101.5</v>
      </c>
      <c r="K28" s="39">
        <v>101</v>
      </c>
      <c r="L28" s="9">
        <v>101.5</v>
      </c>
    </row>
    <row r="29" spans="1:12" s="2" customFormat="1" ht="27" customHeight="1">
      <c r="A29" s="22" t="s">
        <v>177</v>
      </c>
      <c r="B29" s="16" t="s">
        <v>39</v>
      </c>
      <c r="C29" s="9" t="s">
        <v>135</v>
      </c>
      <c r="D29" s="9">
        <v>138.1</v>
      </c>
      <c r="E29" s="9">
        <v>138.5</v>
      </c>
      <c r="F29" s="9">
        <v>139.2</v>
      </c>
      <c r="G29" s="9">
        <v>145.5</v>
      </c>
      <c r="H29" s="9">
        <v>145.9</v>
      </c>
      <c r="I29" s="9">
        <v>151.4</v>
      </c>
      <c r="J29" s="9">
        <v>152.5</v>
      </c>
      <c r="K29" s="9">
        <v>158.3</v>
      </c>
      <c r="L29" s="9">
        <v>160</v>
      </c>
    </row>
    <row r="30" spans="1:12" s="2" customFormat="1" ht="23.25" customHeight="1">
      <c r="A30" s="22" t="s">
        <v>178</v>
      </c>
      <c r="B30" s="13" t="s">
        <v>168</v>
      </c>
      <c r="C30" s="10" t="s">
        <v>34</v>
      </c>
      <c r="D30" s="9">
        <v>82.5</v>
      </c>
      <c r="E30" s="9">
        <v>95.1</v>
      </c>
      <c r="F30" s="9">
        <v>96.9</v>
      </c>
      <c r="G30" s="9">
        <v>100.5</v>
      </c>
      <c r="H30" s="9">
        <v>100.8</v>
      </c>
      <c r="I30" s="9">
        <v>100.1</v>
      </c>
      <c r="J30" s="9">
        <v>100.5</v>
      </c>
      <c r="K30" s="9">
        <v>100.5</v>
      </c>
      <c r="L30" s="9">
        <v>100.9</v>
      </c>
    </row>
    <row r="31" spans="1:12" s="2" customFormat="1" ht="9">
      <c r="A31" s="22" t="s">
        <v>179</v>
      </c>
      <c r="B31" s="13" t="s">
        <v>40</v>
      </c>
      <c r="C31" s="9" t="s">
        <v>137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s="2" customFormat="1" ht="16.5">
      <c r="A32" s="22" t="s">
        <v>180</v>
      </c>
      <c r="B32" s="14" t="s">
        <v>41</v>
      </c>
      <c r="C32" s="10" t="s">
        <v>42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2" customFormat="1" ht="33.75" customHeight="1">
      <c r="A33" s="22" t="s">
        <v>181</v>
      </c>
      <c r="B33" s="14" t="s">
        <v>43</v>
      </c>
      <c r="C33" s="10" t="s">
        <v>138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 s="2" customFormat="1" ht="12" customHeight="1">
      <c r="A34" s="29" t="s">
        <v>182</v>
      </c>
      <c r="B34" s="30" t="s">
        <v>44</v>
      </c>
      <c r="C34" s="32"/>
      <c r="D34" s="31"/>
      <c r="E34" s="31"/>
      <c r="F34" s="31"/>
      <c r="G34" s="31"/>
      <c r="H34" s="31"/>
      <c r="I34" s="31"/>
      <c r="J34" s="31"/>
      <c r="K34" s="31"/>
      <c r="L34" s="31"/>
    </row>
    <row r="35" spans="1:12" s="2" customFormat="1" ht="9">
      <c r="A35" s="22" t="s">
        <v>183</v>
      </c>
      <c r="B35" s="13" t="s">
        <v>257</v>
      </c>
      <c r="C35" s="9" t="s">
        <v>135</v>
      </c>
      <c r="D35" s="9">
        <v>408.4</v>
      </c>
      <c r="E35" s="9">
        <v>422.1</v>
      </c>
      <c r="F35" s="39">
        <v>480</v>
      </c>
      <c r="G35" s="39">
        <v>519.66624</v>
      </c>
      <c r="H35" s="39">
        <v>523.152</v>
      </c>
      <c r="I35" s="39">
        <v>543.155154048</v>
      </c>
      <c r="J35" s="39">
        <v>550.0775871360001</v>
      </c>
      <c r="K35" s="39">
        <v>576.1550885873403</v>
      </c>
      <c r="L35" s="39">
        <v>579.5177395995189</v>
      </c>
    </row>
    <row r="36" spans="1:12" s="2" customFormat="1" ht="21" customHeight="1">
      <c r="A36" s="22" t="s">
        <v>184</v>
      </c>
      <c r="B36" s="13" t="s">
        <v>47</v>
      </c>
      <c r="C36" s="10" t="s">
        <v>34</v>
      </c>
      <c r="D36" s="9">
        <v>119.4</v>
      </c>
      <c r="E36" s="9">
        <v>99.5</v>
      </c>
      <c r="F36" s="39">
        <v>108.30202727857312</v>
      </c>
      <c r="G36" s="9">
        <v>104.2</v>
      </c>
      <c r="H36" s="39">
        <v>105</v>
      </c>
      <c r="I36" s="9">
        <v>100.5</v>
      </c>
      <c r="J36" s="9">
        <v>101.2</v>
      </c>
      <c r="K36" s="9">
        <v>101.8</v>
      </c>
      <c r="L36" s="9">
        <v>101.3</v>
      </c>
    </row>
    <row r="37" spans="1:12" s="2" customFormat="1" ht="9">
      <c r="A37" s="22" t="s">
        <v>185</v>
      </c>
      <c r="B37" s="13" t="s">
        <v>49</v>
      </c>
      <c r="C37" s="9" t="s">
        <v>135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s="2" customFormat="1" ht="22.5" customHeight="1">
      <c r="A38" s="22" t="s">
        <v>186</v>
      </c>
      <c r="B38" s="13" t="s">
        <v>51</v>
      </c>
      <c r="C38" s="10" t="s">
        <v>34</v>
      </c>
      <c r="D38" s="9"/>
      <c r="E38" s="9"/>
      <c r="F38" s="9"/>
      <c r="G38" s="9"/>
      <c r="H38" s="9"/>
      <c r="I38" s="9"/>
      <c r="J38" s="9"/>
      <c r="K38" s="9"/>
      <c r="L38" s="9"/>
    </row>
    <row r="39" spans="1:12" s="2" customFormat="1" ht="9">
      <c r="A39" s="22" t="s">
        <v>187</v>
      </c>
      <c r="B39" s="13" t="s">
        <v>52</v>
      </c>
      <c r="C39" s="9" t="s">
        <v>135</v>
      </c>
      <c r="D39" s="9">
        <v>408.4</v>
      </c>
      <c r="E39" s="9">
        <v>422.1</v>
      </c>
      <c r="F39" s="39">
        <v>480</v>
      </c>
      <c r="G39" s="39">
        <v>519.66624</v>
      </c>
      <c r="H39" s="39">
        <v>523.152</v>
      </c>
      <c r="I39" s="39">
        <v>543.155154048</v>
      </c>
      <c r="J39" s="39">
        <v>550.0775871360001</v>
      </c>
      <c r="K39" s="39">
        <v>576.1550885873403</v>
      </c>
      <c r="L39" s="39">
        <v>579.5177395995189</v>
      </c>
    </row>
    <row r="40" spans="1:12" s="2" customFormat="1" ht="22.5" customHeight="1">
      <c r="A40" s="22" t="s">
        <v>188</v>
      </c>
      <c r="B40" s="13" t="s">
        <v>53</v>
      </c>
      <c r="C40" s="10" t="s">
        <v>34</v>
      </c>
      <c r="D40" s="9">
        <v>119.4</v>
      </c>
      <c r="E40" s="9">
        <v>99.5</v>
      </c>
      <c r="F40" s="39">
        <v>108.30202727857312</v>
      </c>
      <c r="G40" s="9">
        <v>104.2</v>
      </c>
      <c r="H40" s="39">
        <v>105</v>
      </c>
      <c r="I40" s="9">
        <v>100.5</v>
      </c>
      <c r="J40" s="9">
        <v>101.2</v>
      </c>
      <c r="K40" s="9">
        <v>101.8</v>
      </c>
      <c r="L40" s="9">
        <v>101.3</v>
      </c>
    </row>
    <row r="41" spans="1:12" s="2" customFormat="1" ht="9">
      <c r="A41" s="29" t="s">
        <v>189</v>
      </c>
      <c r="B41" s="30" t="s">
        <v>54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s="2" customFormat="1" ht="16.5">
      <c r="A42" s="22" t="s">
        <v>45</v>
      </c>
      <c r="B42" s="14" t="s">
        <v>56</v>
      </c>
      <c r="C42" s="10" t="s">
        <v>139</v>
      </c>
      <c r="D42" s="40">
        <v>377.5</v>
      </c>
      <c r="E42" s="41">
        <v>405.2</v>
      </c>
      <c r="F42" s="41">
        <f>SUM(E42*F43*F44/10000)</f>
        <v>386.20422399999995</v>
      </c>
      <c r="G42" s="41">
        <f>SUM(F42*G43*G44/10000)</f>
        <v>281.96770394239996</v>
      </c>
      <c r="H42" s="41">
        <f>SUM(F42*H43*H44/10000)</f>
        <v>289.74585701376</v>
      </c>
      <c r="I42" s="41">
        <f>SUM(G42*I43*I44/10000)</f>
        <v>294.39796820299676</v>
      </c>
      <c r="J42" s="41">
        <f>SUM(H42*J43*J44/10000)</f>
        <v>304.00714809597724</v>
      </c>
      <c r="K42" s="41">
        <f>SUM(I42*K43*K44/10000)</f>
        <v>307.0694455503901</v>
      </c>
      <c r="L42" s="41">
        <f>SUM(J42*L43*L44/10000)</f>
        <v>318.6405321695771</v>
      </c>
    </row>
    <row r="43" spans="1:12" s="2" customFormat="1" ht="21" customHeight="1">
      <c r="A43" s="22" t="s">
        <v>46</v>
      </c>
      <c r="B43" s="14" t="s">
        <v>58</v>
      </c>
      <c r="C43" s="10" t="s">
        <v>34</v>
      </c>
      <c r="D43" s="42" t="s">
        <v>248</v>
      </c>
      <c r="E43" s="41">
        <f>E42/D42/E44*10000</f>
        <v>103.40823539920122</v>
      </c>
      <c r="F43" s="41">
        <v>92</v>
      </c>
      <c r="G43" s="41">
        <v>70</v>
      </c>
      <c r="H43" s="41">
        <v>72</v>
      </c>
      <c r="I43" s="41">
        <v>100.2</v>
      </c>
      <c r="J43" s="41">
        <v>100.5</v>
      </c>
      <c r="K43" s="41">
        <v>100.1</v>
      </c>
      <c r="L43" s="41">
        <v>100.3</v>
      </c>
    </row>
    <row r="44" spans="1:12" s="2" customFormat="1" ht="9">
      <c r="A44" s="22" t="s">
        <v>48</v>
      </c>
      <c r="B44" s="13" t="s">
        <v>60</v>
      </c>
      <c r="C44" s="10" t="s">
        <v>61</v>
      </c>
      <c r="D44" s="42">
        <v>105.7</v>
      </c>
      <c r="E44" s="41">
        <v>103.8</v>
      </c>
      <c r="F44" s="41">
        <v>103.6</v>
      </c>
      <c r="G44" s="41">
        <v>104.3</v>
      </c>
      <c r="H44" s="41">
        <v>104.2</v>
      </c>
      <c r="I44" s="41">
        <v>104.2</v>
      </c>
      <c r="J44" s="41">
        <v>104.4</v>
      </c>
      <c r="K44" s="41">
        <v>104.2</v>
      </c>
      <c r="L44" s="41">
        <v>104.5</v>
      </c>
    </row>
    <row r="45" spans="1:12" s="2" customFormat="1" ht="9">
      <c r="A45" s="22" t="s">
        <v>50</v>
      </c>
      <c r="B45" s="13" t="s">
        <v>63</v>
      </c>
      <c r="C45" s="9" t="s">
        <v>142</v>
      </c>
      <c r="D45" s="9">
        <v>20.1</v>
      </c>
      <c r="E45" s="9">
        <v>32.7</v>
      </c>
      <c r="F45" s="9">
        <v>23.7</v>
      </c>
      <c r="G45" s="9">
        <v>32.7</v>
      </c>
      <c r="H45" s="9">
        <v>34.6</v>
      </c>
      <c r="I45" s="9">
        <v>29.8</v>
      </c>
      <c r="J45" s="9">
        <v>33.5</v>
      </c>
      <c r="K45" s="9">
        <v>31.3</v>
      </c>
      <c r="L45" s="39">
        <v>34</v>
      </c>
    </row>
    <row r="46" spans="1:12" s="2" customFormat="1" ht="9">
      <c r="A46" s="29" t="s">
        <v>150</v>
      </c>
      <c r="B46" s="30" t="s">
        <v>64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s="2" customFormat="1" ht="16.5">
      <c r="A47" s="22" t="s">
        <v>55</v>
      </c>
      <c r="B47" s="14" t="s">
        <v>65</v>
      </c>
      <c r="C47" s="10" t="s">
        <v>66</v>
      </c>
      <c r="D47" s="9">
        <v>102.3</v>
      </c>
      <c r="E47" s="9">
        <v>103.9</v>
      </c>
      <c r="F47" s="9">
        <v>104.3</v>
      </c>
      <c r="G47" s="9">
        <v>103.7</v>
      </c>
      <c r="H47" s="39">
        <v>104</v>
      </c>
      <c r="I47" s="39">
        <v>104</v>
      </c>
      <c r="J47" s="39">
        <v>104</v>
      </c>
      <c r="K47" s="39">
        <v>104</v>
      </c>
      <c r="L47" s="39">
        <v>104</v>
      </c>
    </row>
    <row r="48" spans="1:12" s="2" customFormat="1" ht="18" customHeight="1">
      <c r="A48" s="22" t="s">
        <v>57</v>
      </c>
      <c r="B48" s="14" t="s">
        <v>67</v>
      </c>
      <c r="C48" s="10" t="s">
        <v>61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s="2" customFormat="1" ht="10.5" customHeight="1">
      <c r="A49" s="22" t="s">
        <v>59</v>
      </c>
      <c r="B49" s="13" t="s">
        <v>68</v>
      </c>
      <c r="C49" s="9" t="s">
        <v>136</v>
      </c>
      <c r="D49" s="9"/>
      <c r="E49" s="9"/>
      <c r="F49" s="9"/>
      <c r="G49" s="9"/>
      <c r="H49" s="9"/>
      <c r="I49" s="9"/>
      <c r="J49" s="9"/>
      <c r="K49" s="9"/>
      <c r="L49" s="9"/>
    </row>
    <row r="50" spans="1:12" s="2" customFormat="1" ht="18.75" customHeight="1">
      <c r="A50" s="22" t="s">
        <v>62</v>
      </c>
      <c r="B50" s="13" t="s">
        <v>69</v>
      </c>
      <c r="C50" s="10" t="s">
        <v>34</v>
      </c>
      <c r="D50" s="9"/>
      <c r="E50" s="9"/>
      <c r="F50" s="9"/>
      <c r="G50" s="9"/>
      <c r="H50" s="9"/>
      <c r="I50" s="9"/>
      <c r="J50" s="9"/>
      <c r="K50" s="9"/>
      <c r="L50" s="9"/>
    </row>
    <row r="51" spans="1:12" s="2" customFormat="1" ht="9">
      <c r="A51" s="22" t="s">
        <v>190</v>
      </c>
      <c r="B51" s="13" t="s">
        <v>70</v>
      </c>
      <c r="C51" s="9" t="s">
        <v>61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s="2" customFormat="1" ht="9">
      <c r="A52" s="22" t="s">
        <v>191</v>
      </c>
      <c r="B52" s="13" t="s">
        <v>71</v>
      </c>
      <c r="C52" s="10" t="s">
        <v>136</v>
      </c>
      <c r="D52" s="9"/>
      <c r="E52" s="9"/>
      <c r="F52" s="9"/>
      <c r="G52" s="9"/>
      <c r="H52" s="9"/>
      <c r="I52" s="9"/>
      <c r="J52" s="9"/>
      <c r="K52" s="9"/>
      <c r="L52" s="9"/>
    </row>
    <row r="53" spans="1:12" s="2" customFormat="1" ht="23.25" customHeight="1">
      <c r="A53" s="22" t="s">
        <v>192</v>
      </c>
      <c r="B53" s="13" t="s">
        <v>72</v>
      </c>
      <c r="C53" s="10" t="s">
        <v>34</v>
      </c>
      <c r="D53" s="9"/>
      <c r="E53" s="9"/>
      <c r="F53" s="9"/>
      <c r="G53" s="9"/>
      <c r="H53" s="9"/>
      <c r="I53" s="9"/>
      <c r="J53" s="9"/>
      <c r="K53" s="9"/>
      <c r="L53" s="9"/>
    </row>
    <row r="54" spans="1:12" s="2" customFormat="1" ht="9">
      <c r="A54" s="22" t="s">
        <v>193</v>
      </c>
      <c r="B54" s="13" t="s">
        <v>73</v>
      </c>
      <c r="C54" s="10" t="s">
        <v>61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s="2" customFormat="1" ht="16.5">
      <c r="A55" s="29" t="s">
        <v>151</v>
      </c>
      <c r="B55" s="33" t="s">
        <v>80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s="2" customFormat="1" ht="16.5">
      <c r="A56" s="22" t="s">
        <v>194</v>
      </c>
      <c r="B56" s="14" t="s">
        <v>82</v>
      </c>
      <c r="C56" s="9" t="s">
        <v>83</v>
      </c>
      <c r="D56" s="9">
        <v>362</v>
      </c>
      <c r="E56" s="9">
        <v>352</v>
      </c>
      <c r="F56" s="9">
        <v>355</v>
      </c>
      <c r="G56" s="9">
        <v>357</v>
      </c>
      <c r="H56" s="9">
        <v>360</v>
      </c>
      <c r="I56" s="9">
        <v>359</v>
      </c>
      <c r="J56" s="9">
        <v>363</v>
      </c>
      <c r="K56" s="9">
        <v>361</v>
      </c>
      <c r="L56" s="9">
        <v>365</v>
      </c>
    </row>
    <row r="57" spans="1:12" s="2" customFormat="1" ht="25.5">
      <c r="A57" s="22" t="s">
        <v>195</v>
      </c>
      <c r="B57" s="14" t="s">
        <v>85</v>
      </c>
      <c r="C57" s="1" t="s">
        <v>246</v>
      </c>
      <c r="D57" s="9">
        <v>1.63</v>
      </c>
      <c r="E57" s="9">
        <v>1.55</v>
      </c>
      <c r="F57" s="9">
        <v>1.56</v>
      </c>
      <c r="G57" s="9">
        <v>1.57</v>
      </c>
      <c r="H57" s="9">
        <v>1.58</v>
      </c>
      <c r="I57" s="9">
        <v>1.58</v>
      </c>
      <c r="J57" s="9">
        <v>1.59</v>
      </c>
      <c r="K57" s="9">
        <v>1.59</v>
      </c>
      <c r="L57" s="9">
        <v>1.6</v>
      </c>
    </row>
    <row r="58" spans="1:12" s="2" customFormat="1" ht="19.5" customHeight="1">
      <c r="A58" s="22" t="s">
        <v>196</v>
      </c>
      <c r="B58" s="14" t="s">
        <v>87</v>
      </c>
      <c r="C58" s="9" t="s">
        <v>247</v>
      </c>
      <c r="D58" s="9"/>
      <c r="E58" s="9"/>
      <c r="F58" s="9"/>
      <c r="G58" s="9"/>
      <c r="H58" s="9"/>
      <c r="I58" s="9"/>
      <c r="J58" s="9"/>
      <c r="K58" s="9"/>
      <c r="L58" s="9"/>
    </row>
    <row r="59" spans="1:12" s="2" customFormat="1" ht="10.5" customHeight="1">
      <c r="A59" s="29" t="s">
        <v>152</v>
      </c>
      <c r="B59" s="30" t="s">
        <v>88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s="2" customFormat="1" ht="9">
      <c r="A60" s="22" t="s">
        <v>74</v>
      </c>
      <c r="B60" s="13" t="s">
        <v>89</v>
      </c>
      <c r="C60" s="9" t="s">
        <v>136</v>
      </c>
      <c r="D60" s="9">
        <v>3825.7</v>
      </c>
      <c r="E60" s="9">
        <v>2651.2</v>
      </c>
      <c r="F60" s="9">
        <v>1656.8</v>
      </c>
      <c r="G60" s="9">
        <v>2222.3</v>
      </c>
      <c r="H60" s="39">
        <v>2277.4</v>
      </c>
      <c r="I60" s="9">
        <v>2209.6</v>
      </c>
      <c r="J60" s="9">
        <v>2289.2</v>
      </c>
      <c r="K60" s="9">
        <v>2783.9</v>
      </c>
      <c r="L60" s="9">
        <v>2920.5</v>
      </c>
    </row>
    <row r="61" spans="1:12" s="2" customFormat="1" ht="23.25" customHeight="1">
      <c r="A61" s="22" t="s">
        <v>75</v>
      </c>
      <c r="B61" s="13" t="s">
        <v>90</v>
      </c>
      <c r="C61" s="10" t="s">
        <v>34</v>
      </c>
      <c r="D61" s="9">
        <v>206.6</v>
      </c>
      <c r="E61" s="9">
        <v>65.6</v>
      </c>
      <c r="F61" s="9">
        <v>59.5</v>
      </c>
      <c r="G61" s="9">
        <v>127.3</v>
      </c>
      <c r="H61" s="9">
        <v>130.4</v>
      </c>
      <c r="I61" s="9">
        <v>94.2</v>
      </c>
      <c r="J61" s="9">
        <v>95.3</v>
      </c>
      <c r="K61" s="9">
        <v>119.4</v>
      </c>
      <c r="L61" s="9">
        <v>120.8</v>
      </c>
    </row>
    <row r="62" spans="1:12" s="2" customFormat="1" ht="9">
      <c r="A62" s="22" t="s">
        <v>76</v>
      </c>
      <c r="B62" s="13" t="s">
        <v>91</v>
      </c>
      <c r="C62" s="9" t="s">
        <v>61</v>
      </c>
      <c r="D62" s="9">
        <v>105.1</v>
      </c>
      <c r="E62" s="9">
        <v>105.6</v>
      </c>
      <c r="F62" s="9">
        <v>105.1</v>
      </c>
      <c r="G62" s="9">
        <v>105.4</v>
      </c>
      <c r="H62" s="9">
        <v>105.3</v>
      </c>
      <c r="I62" s="9">
        <v>105.5</v>
      </c>
      <c r="J62" s="9">
        <v>105.5</v>
      </c>
      <c r="K62" s="9">
        <v>105.5</v>
      </c>
      <c r="L62" s="9">
        <v>105.6</v>
      </c>
    </row>
    <row r="63" spans="1:12" s="2" customFormat="1" ht="16.5">
      <c r="A63" s="22" t="s">
        <v>77</v>
      </c>
      <c r="B63" s="14" t="s">
        <v>92</v>
      </c>
      <c r="C63" s="9" t="s">
        <v>93</v>
      </c>
      <c r="D63" s="9"/>
      <c r="E63" s="9"/>
      <c r="F63" s="9"/>
      <c r="G63" s="9"/>
      <c r="H63" s="9"/>
      <c r="I63" s="9"/>
      <c r="J63" s="9"/>
      <c r="K63" s="9"/>
      <c r="L63" s="9"/>
    </row>
    <row r="64" spans="1:12" s="2" customFormat="1" ht="33.75">
      <c r="A64" s="22"/>
      <c r="B64" s="16" t="s">
        <v>143</v>
      </c>
      <c r="C64" s="9"/>
      <c r="D64" s="9">
        <f>D65+D66</f>
        <v>3825.7000000000003</v>
      </c>
      <c r="E64" s="9">
        <f aca="true" t="shared" si="1" ref="E64:L64">E65+E66</f>
        <v>2651.2</v>
      </c>
      <c r="F64" s="9">
        <f t="shared" si="1"/>
        <v>1656.8</v>
      </c>
      <c r="G64" s="9">
        <f t="shared" si="1"/>
        <v>2222.3</v>
      </c>
      <c r="H64" s="9">
        <f t="shared" si="1"/>
        <v>2277.4</v>
      </c>
      <c r="I64" s="9">
        <f t="shared" si="1"/>
        <v>2209.6</v>
      </c>
      <c r="J64" s="9">
        <f t="shared" si="1"/>
        <v>2289.2000000000003</v>
      </c>
      <c r="K64" s="9">
        <f t="shared" si="1"/>
        <v>2783.9</v>
      </c>
      <c r="L64" s="9">
        <f t="shared" si="1"/>
        <v>2920.5</v>
      </c>
    </row>
    <row r="65" spans="1:12" s="2" customFormat="1" ht="9">
      <c r="A65" s="22" t="s">
        <v>78</v>
      </c>
      <c r="B65" s="13" t="s">
        <v>94</v>
      </c>
      <c r="C65" s="9" t="s">
        <v>136</v>
      </c>
      <c r="D65" s="9">
        <v>3511.8</v>
      </c>
      <c r="E65" s="9">
        <v>1622.8</v>
      </c>
      <c r="F65" s="9">
        <v>1338</v>
      </c>
      <c r="G65" s="9">
        <v>1882.9</v>
      </c>
      <c r="H65" s="9">
        <v>1930.4</v>
      </c>
      <c r="I65" s="9">
        <v>1839.8</v>
      </c>
      <c r="J65" s="9">
        <v>1902.4</v>
      </c>
      <c r="K65" s="39">
        <v>2386</v>
      </c>
      <c r="L65" s="9">
        <v>2515.6</v>
      </c>
    </row>
    <row r="66" spans="1:12" s="2" customFormat="1" ht="9">
      <c r="A66" s="22" t="s">
        <v>79</v>
      </c>
      <c r="B66" s="13" t="s">
        <v>95</v>
      </c>
      <c r="C66" s="9" t="s">
        <v>136</v>
      </c>
      <c r="D66" s="9">
        <f>D67+D70+D74</f>
        <v>313.90000000000003</v>
      </c>
      <c r="E66" s="9">
        <f aca="true" t="shared" si="2" ref="E66:L66">E67+E70+E74</f>
        <v>1028.4</v>
      </c>
      <c r="F66" s="9">
        <f t="shared" si="2"/>
        <v>318.79999999999995</v>
      </c>
      <c r="G66" s="9">
        <f t="shared" si="2"/>
        <v>339.4</v>
      </c>
      <c r="H66" s="9">
        <f t="shared" si="2"/>
        <v>347</v>
      </c>
      <c r="I66" s="9">
        <f t="shared" si="2"/>
        <v>369.8</v>
      </c>
      <c r="J66" s="9">
        <f t="shared" si="2"/>
        <v>386.8</v>
      </c>
      <c r="K66" s="9">
        <f t="shared" si="2"/>
        <v>397.90000000000003</v>
      </c>
      <c r="L66" s="9">
        <f t="shared" si="2"/>
        <v>404.90000000000003</v>
      </c>
    </row>
    <row r="67" spans="1:12" s="2" customFormat="1" ht="9">
      <c r="A67" s="22" t="s">
        <v>197</v>
      </c>
      <c r="B67" s="18" t="s">
        <v>96</v>
      </c>
      <c r="C67" s="9" t="s">
        <v>136</v>
      </c>
      <c r="D67" s="9">
        <v>0</v>
      </c>
      <c r="E67" s="9">
        <v>35.4</v>
      </c>
      <c r="F67" s="9">
        <v>1.4</v>
      </c>
      <c r="G67" s="9">
        <v>1.5</v>
      </c>
      <c r="H67" s="9">
        <v>1.5</v>
      </c>
      <c r="I67" s="9">
        <v>1.6</v>
      </c>
      <c r="J67" s="9">
        <v>1.6</v>
      </c>
      <c r="K67" s="9">
        <v>1.8</v>
      </c>
      <c r="L67" s="9">
        <v>1.8</v>
      </c>
    </row>
    <row r="68" spans="1:12" s="2" customFormat="1" ht="9">
      <c r="A68" s="22" t="s">
        <v>198</v>
      </c>
      <c r="B68" s="19" t="s">
        <v>134</v>
      </c>
      <c r="C68" s="9" t="s">
        <v>136</v>
      </c>
      <c r="D68" s="9"/>
      <c r="E68" s="9"/>
      <c r="F68" s="9"/>
      <c r="G68" s="9"/>
      <c r="H68" s="9"/>
      <c r="I68" s="9"/>
      <c r="J68" s="9"/>
      <c r="K68" s="9"/>
      <c r="L68" s="9"/>
    </row>
    <row r="69" spans="1:12" s="2" customFormat="1" ht="9">
      <c r="A69" s="22" t="s">
        <v>199</v>
      </c>
      <c r="B69" s="18" t="s">
        <v>97</v>
      </c>
      <c r="C69" s="9" t="s">
        <v>136</v>
      </c>
      <c r="D69" s="9"/>
      <c r="E69" s="9"/>
      <c r="F69" s="9"/>
      <c r="G69" s="9"/>
      <c r="H69" s="9"/>
      <c r="I69" s="9"/>
      <c r="J69" s="9"/>
      <c r="K69" s="9"/>
      <c r="L69" s="9"/>
    </row>
    <row r="70" spans="1:12" s="2" customFormat="1" ht="9">
      <c r="A70" s="22" t="s">
        <v>200</v>
      </c>
      <c r="B70" s="18" t="s">
        <v>98</v>
      </c>
      <c r="C70" s="9" t="s">
        <v>136</v>
      </c>
      <c r="D70" s="9">
        <f>D71+D72+D73</f>
        <v>293.6</v>
      </c>
      <c r="E70" s="9">
        <f aca="true" t="shared" si="3" ref="E70:L70">E71+E72+E73</f>
        <v>974.8000000000001</v>
      </c>
      <c r="F70" s="9">
        <f t="shared" si="3"/>
        <v>307.7</v>
      </c>
      <c r="G70" s="9">
        <f t="shared" si="3"/>
        <v>327.7</v>
      </c>
      <c r="H70" s="9">
        <f t="shared" si="3"/>
        <v>334.3</v>
      </c>
      <c r="I70" s="9">
        <f t="shared" si="3"/>
        <v>356.9</v>
      </c>
      <c r="J70" s="9">
        <f t="shared" si="3"/>
        <v>373.7</v>
      </c>
      <c r="K70" s="9">
        <f t="shared" si="3"/>
        <v>384.5</v>
      </c>
      <c r="L70" s="9">
        <f t="shared" si="3"/>
        <v>391.3</v>
      </c>
    </row>
    <row r="71" spans="1:12" s="2" customFormat="1" ht="9">
      <c r="A71" s="22" t="s">
        <v>201</v>
      </c>
      <c r="B71" s="19" t="s">
        <v>99</v>
      </c>
      <c r="C71" s="9" t="s">
        <v>136</v>
      </c>
      <c r="D71" s="9">
        <v>2.4</v>
      </c>
      <c r="E71" s="9">
        <v>115.2</v>
      </c>
      <c r="F71" s="9">
        <v>2.7</v>
      </c>
      <c r="G71" s="9">
        <v>2.7</v>
      </c>
      <c r="H71" s="9">
        <v>2.9</v>
      </c>
      <c r="I71" s="9">
        <v>2.9</v>
      </c>
      <c r="J71" s="9">
        <v>3.2</v>
      </c>
      <c r="K71" s="9">
        <v>3.1</v>
      </c>
      <c r="L71" s="9">
        <v>3.5</v>
      </c>
    </row>
    <row r="72" spans="1:12" s="2" customFormat="1" ht="9">
      <c r="A72" s="22" t="s">
        <v>202</v>
      </c>
      <c r="B72" s="19" t="s">
        <v>100</v>
      </c>
      <c r="C72" s="9" t="s">
        <v>136</v>
      </c>
      <c r="D72" s="9">
        <v>218.4</v>
      </c>
      <c r="E72" s="9">
        <v>739.1</v>
      </c>
      <c r="F72" s="39">
        <v>230</v>
      </c>
      <c r="G72" s="39">
        <v>245</v>
      </c>
      <c r="H72" s="39">
        <v>250</v>
      </c>
      <c r="I72" s="39">
        <v>269</v>
      </c>
      <c r="J72" s="9">
        <v>283.5</v>
      </c>
      <c r="K72" s="9">
        <v>291.4</v>
      </c>
      <c r="L72" s="9">
        <v>294.8</v>
      </c>
    </row>
    <row r="73" spans="1:12" s="2" customFormat="1" ht="9">
      <c r="A73" s="22" t="s">
        <v>203</v>
      </c>
      <c r="B73" s="19" t="s">
        <v>101</v>
      </c>
      <c r="C73" s="9" t="s">
        <v>136</v>
      </c>
      <c r="D73" s="9">
        <v>72.8</v>
      </c>
      <c r="E73" s="9">
        <v>120.5</v>
      </c>
      <c r="F73" s="39">
        <v>75</v>
      </c>
      <c r="G73" s="39">
        <v>80</v>
      </c>
      <c r="H73" s="9">
        <v>81.4</v>
      </c>
      <c r="I73" s="39">
        <v>85</v>
      </c>
      <c r="J73" s="39">
        <v>87</v>
      </c>
      <c r="K73" s="39">
        <v>90</v>
      </c>
      <c r="L73" s="39">
        <v>93</v>
      </c>
    </row>
    <row r="74" spans="1:12" s="2" customFormat="1" ht="9">
      <c r="A74" s="22" t="s">
        <v>204</v>
      </c>
      <c r="B74" s="18" t="s">
        <v>102</v>
      </c>
      <c r="C74" s="9" t="s">
        <v>136</v>
      </c>
      <c r="D74" s="9">
        <v>20.3</v>
      </c>
      <c r="E74" s="9">
        <v>18.2</v>
      </c>
      <c r="F74" s="9">
        <v>9.7</v>
      </c>
      <c r="G74" s="9">
        <v>10.2</v>
      </c>
      <c r="H74" s="9">
        <v>11.2</v>
      </c>
      <c r="I74" s="9">
        <v>11.3</v>
      </c>
      <c r="J74" s="9">
        <v>11.5</v>
      </c>
      <c r="K74" s="9">
        <v>11.6</v>
      </c>
      <c r="L74" s="9">
        <v>11.8</v>
      </c>
    </row>
    <row r="75" spans="1:12" s="2" customFormat="1" ht="17.25" customHeight="1">
      <c r="A75" s="29" t="s">
        <v>153</v>
      </c>
      <c r="B75" s="33" t="s">
        <v>158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s="2" customFormat="1" ht="17.25" customHeight="1">
      <c r="A76" s="22" t="s">
        <v>81</v>
      </c>
      <c r="B76" s="16" t="s">
        <v>159</v>
      </c>
      <c r="C76" s="9" t="s">
        <v>135</v>
      </c>
      <c r="D76" s="47">
        <f>D77+D89</f>
        <v>3741.2999999999993</v>
      </c>
      <c r="E76" s="47">
        <f aca="true" t="shared" si="4" ref="E76:L76">E77+E89</f>
        <v>4252.9</v>
      </c>
      <c r="F76" s="47">
        <f t="shared" si="4"/>
        <v>3398.6000000000004</v>
      </c>
      <c r="G76" s="47">
        <f t="shared" si="4"/>
        <v>3235.2210000000005</v>
      </c>
      <c r="H76" s="47">
        <f t="shared" si="4"/>
        <v>3267.9</v>
      </c>
      <c r="I76" s="47">
        <f t="shared" si="4"/>
        <v>3286.998</v>
      </c>
      <c r="J76" s="47">
        <f t="shared" si="4"/>
        <v>3320.2</v>
      </c>
      <c r="K76" s="47">
        <f t="shared" si="4"/>
        <v>3323.1549779999996</v>
      </c>
      <c r="L76" s="47">
        <f t="shared" si="4"/>
        <v>3356.7221999999997</v>
      </c>
    </row>
    <row r="77" spans="1:12" s="2" customFormat="1" ht="15" customHeight="1">
      <c r="A77" s="22" t="s">
        <v>84</v>
      </c>
      <c r="B77" s="17" t="s">
        <v>103</v>
      </c>
      <c r="C77" s="9" t="s">
        <v>135</v>
      </c>
      <c r="D77" s="43">
        <f>D78+D88</f>
        <v>1455.0999999999997</v>
      </c>
      <c r="E77" s="43">
        <f aca="true" t="shared" si="5" ref="E77:L77">E78+E88</f>
        <v>1522.1999999999998</v>
      </c>
      <c r="F77" s="43">
        <f t="shared" si="5"/>
        <v>1529.2</v>
      </c>
      <c r="G77" s="47">
        <f t="shared" si="5"/>
        <v>1463.5170000000003</v>
      </c>
      <c r="H77" s="43">
        <f t="shared" si="5"/>
        <v>1478.3000000000002</v>
      </c>
      <c r="I77" s="47">
        <f t="shared" si="5"/>
        <v>1515.294</v>
      </c>
      <c r="J77" s="43">
        <f t="shared" si="5"/>
        <v>1530.6000000000001</v>
      </c>
      <c r="K77" s="47">
        <f t="shared" si="5"/>
        <v>1531.9622339999999</v>
      </c>
      <c r="L77" s="47">
        <f t="shared" si="5"/>
        <v>1547.4366</v>
      </c>
    </row>
    <row r="78" spans="1:12" s="2" customFormat="1" ht="16.5">
      <c r="A78" s="22" t="s">
        <v>86</v>
      </c>
      <c r="B78" s="16" t="s">
        <v>160</v>
      </c>
      <c r="C78" s="9" t="s">
        <v>135</v>
      </c>
      <c r="D78" s="43">
        <f>SUM(D79:D87)</f>
        <v>1317.4999999999998</v>
      </c>
      <c r="E78" s="43">
        <f aca="true" t="shared" si="6" ref="E78:L78">SUM(E79:E87)</f>
        <v>1388.6999999999998</v>
      </c>
      <c r="F78" s="43">
        <f t="shared" si="6"/>
        <v>1431.7</v>
      </c>
      <c r="G78" s="47">
        <f t="shared" si="6"/>
        <v>1375.4070000000004</v>
      </c>
      <c r="H78" s="43">
        <f t="shared" si="6"/>
        <v>1389.3000000000002</v>
      </c>
      <c r="I78" s="47">
        <f t="shared" si="6"/>
        <v>1435.5990000000002</v>
      </c>
      <c r="J78" s="43">
        <f t="shared" si="6"/>
        <v>1450.1000000000001</v>
      </c>
      <c r="K78" s="47">
        <f t="shared" si="6"/>
        <v>1451.3905889999999</v>
      </c>
      <c r="L78" s="47">
        <f t="shared" si="6"/>
        <v>1466.0511</v>
      </c>
    </row>
    <row r="79" spans="1:12" s="2" customFormat="1" ht="9">
      <c r="A79" s="22" t="s">
        <v>205</v>
      </c>
      <c r="B79" s="18" t="s">
        <v>104</v>
      </c>
      <c r="C79" s="9" t="s">
        <v>135</v>
      </c>
      <c r="D79" s="43">
        <v>1120.5</v>
      </c>
      <c r="E79" s="47">
        <v>1184</v>
      </c>
      <c r="F79" s="43">
        <v>1236.1</v>
      </c>
      <c r="G79" s="47">
        <f>H79*0.99</f>
        <v>1171.0710000000001</v>
      </c>
      <c r="H79" s="43">
        <v>1182.9</v>
      </c>
      <c r="I79" s="47">
        <f>J79*0.99</f>
        <v>1227.303</v>
      </c>
      <c r="J79" s="43">
        <v>1239.7</v>
      </c>
      <c r="K79" s="47">
        <f>L79*0.99</f>
        <v>1240.8033329999998</v>
      </c>
      <c r="L79" s="47">
        <f>J79*1.011</f>
        <v>1253.3366999999998</v>
      </c>
    </row>
    <row r="80" spans="1:12" s="2" customFormat="1" ht="9">
      <c r="A80" s="22" t="s">
        <v>250</v>
      </c>
      <c r="B80" s="18" t="s">
        <v>251</v>
      </c>
      <c r="C80" s="9" t="s">
        <v>135</v>
      </c>
      <c r="D80" s="43"/>
      <c r="E80" s="43"/>
      <c r="F80" s="43"/>
      <c r="G80" s="47"/>
      <c r="H80" s="43"/>
      <c r="I80" s="47"/>
      <c r="J80" s="43"/>
      <c r="K80" s="47"/>
      <c r="L80" s="47"/>
    </row>
    <row r="81" spans="1:12" s="2" customFormat="1" ht="9">
      <c r="A81" s="22" t="s">
        <v>206</v>
      </c>
      <c r="B81" s="18" t="s">
        <v>105</v>
      </c>
      <c r="C81" s="9" t="s">
        <v>135</v>
      </c>
      <c r="D81" s="43">
        <v>24.8</v>
      </c>
      <c r="E81" s="43">
        <v>23.4</v>
      </c>
      <c r="F81" s="43">
        <v>27.7</v>
      </c>
      <c r="G81" s="47">
        <f aca="true" t="shared" si="7" ref="G81:G92">H81*0.99</f>
        <v>29.403</v>
      </c>
      <c r="H81" s="43">
        <v>29.7</v>
      </c>
      <c r="I81" s="47">
        <f aca="true" t="shared" si="8" ref="I81:I92">J81*0.99</f>
        <v>29.403</v>
      </c>
      <c r="J81" s="43">
        <v>29.7</v>
      </c>
      <c r="K81" s="47">
        <f aca="true" t="shared" si="9" ref="K81:K92">L81*0.99</f>
        <v>29.726432999999993</v>
      </c>
      <c r="L81" s="47">
        <f>J81*1.011</f>
        <v>30.026699999999995</v>
      </c>
    </row>
    <row r="82" spans="1:12" s="2" customFormat="1" ht="9">
      <c r="A82" s="22" t="s">
        <v>207</v>
      </c>
      <c r="B82" s="20" t="s">
        <v>161</v>
      </c>
      <c r="C82" s="7" t="s">
        <v>135</v>
      </c>
      <c r="D82" s="48">
        <v>105.1</v>
      </c>
      <c r="E82" s="48">
        <v>102.6</v>
      </c>
      <c r="F82" s="49">
        <v>95.3</v>
      </c>
      <c r="G82" s="47">
        <f t="shared" si="7"/>
        <v>98.703</v>
      </c>
      <c r="H82" s="43">
        <v>99.7</v>
      </c>
      <c r="I82" s="47">
        <f t="shared" si="8"/>
        <v>101.77199999999999</v>
      </c>
      <c r="J82" s="49">
        <v>102.8</v>
      </c>
      <c r="K82" s="47">
        <f t="shared" si="9"/>
        <v>102.89149199999999</v>
      </c>
      <c r="L82" s="47">
        <f>J82*1.011</f>
        <v>103.93079999999999</v>
      </c>
    </row>
    <row r="83" spans="1:12" s="2" customFormat="1" ht="9">
      <c r="A83" s="22" t="s">
        <v>208</v>
      </c>
      <c r="B83" s="18" t="s">
        <v>106</v>
      </c>
      <c r="C83" s="9" t="s">
        <v>135</v>
      </c>
      <c r="D83" s="43">
        <v>21.6</v>
      </c>
      <c r="E83" s="43">
        <v>22.1</v>
      </c>
      <c r="F83" s="43">
        <v>18.4</v>
      </c>
      <c r="G83" s="47">
        <f t="shared" si="7"/>
        <v>21.384</v>
      </c>
      <c r="H83" s="43">
        <v>21.6</v>
      </c>
      <c r="I83" s="47">
        <f t="shared" si="8"/>
        <v>22.077</v>
      </c>
      <c r="J83" s="43">
        <v>22.3</v>
      </c>
      <c r="K83" s="47">
        <f t="shared" si="9"/>
        <v>22.319846999999996</v>
      </c>
      <c r="L83" s="47">
        <f>J83*1.011</f>
        <v>22.545299999999997</v>
      </c>
    </row>
    <row r="84" spans="1:12" s="2" customFormat="1" ht="9">
      <c r="A84" s="22" t="s">
        <v>252</v>
      </c>
      <c r="B84" s="18" t="s">
        <v>253</v>
      </c>
      <c r="C84" s="9" t="s">
        <v>135</v>
      </c>
      <c r="D84" s="43"/>
      <c r="E84" s="43"/>
      <c r="F84" s="43"/>
      <c r="G84" s="47"/>
      <c r="H84" s="43"/>
      <c r="I84" s="47"/>
      <c r="J84" s="43"/>
      <c r="K84" s="47"/>
      <c r="L84" s="47"/>
    </row>
    <row r="85" spans="1:12" s="2" customFormat="1" ht="9">
      <c r="A85" s="22" t="s">
        <v>209</v>
      </c>
      <c r="B85" s="18" t="s">
        <v>107</v>
      </c>
      <c r="C85" s="9" t="s">
        <v>135</v>
      </c>
      <c r="D85" s="43">
        <v>0</v>
      </c>
      <c r="E85" s="43">
        <v>14.1</v>
      </c>
      <c r="F85" s="43">
        <v>13.9</v>
      </c>
      <c r="G85" s="47">
        <f t="shared" si="7"/>
        <v>13.959</v>
      </c>
      <c r="H85" s="43">
        <v>14.1</v>
      </c>
      <c r="I85" s="47">
        <f t="shared" si="8"/>
        <v>14.157</v>
      </c>
      <c r="J85" s="43">
        <v>14.3</v>
      </c>
      <c r="K85" s="47">
        <f t="shared" si="9"/>
        <v>14.312727</v>
      </c>
      <c r="L85" s="47">
        <f aca="true" t="shared" si="10" ref="L85:L92">J85*1.011</f>
        <v>14.4573</v>
      </c>
    </row>
    <row r="86" spans="1:12" s="2" customFormat="1" ht="9">
      <c r="A86" s="22" t="s">
        <v>210</v>
      </c>
      <c r="B86" s="18" t="s">
        <v>108</v>
      </c>
      <c r="C86" s="9" t="s">
        <v>135</v>
      </c>
      <c r="D86" s="43">
        <v>38.6</v>
      </c>
      <c r="E86" s="43">
        <v>36.7</v>
      </c>
      <c r="F86" s="43">
        <v>35.5</v>
      </c>
      <c r="G86" s="47">
        <f t="shared" si="7"/>
        <v>36.036</v>
      </c>
      <c r="H86" s="43">
        <v>36.4</v>
      </c>
      <c r="I86" s="47">
        <f t="shared" si="8"/>
        <v>36.036</v>
      </c>
      <c r="J86" s="43">
        <v>36.4</v>
      </c>
      <c r="K86" s="47">
        <f t="shared" si="9"/>
        <v>36.432396</v>
      </c>
      <c r="L86" s="47">
        <f t="shared" si="10"/>
        <v>36.800399999999996</v>
      </c>
    </row>
    <row r="87" spans="1:12" s="2" customFormat="1" ht="9">
      <c r="A87" s="22"/>
      <c r="B87" s="18" t="s">
        <v>249</v>
      </c>
      <c r="C87" s="9" t="s">
        <v>135</v>
      </c>
      <c r="D87" s="50">
        <v>6.9</v>
      </c>
      <c r="E87" s="50">
        <v>5.8</v>
      </c>
      <c r="F87" s="43">
        <v>4.8</v>
      </c>
      <c r="G87" s="47">
        <f t="shared" si="7"/>
        <v>4.851</v>
      </c>
      <c r="H87" s="43">
        <v>4.9</v>
      </c>
      <c r="I87" s="47">
        <f t="shared" si="8"/>
        <v>4.851</v>
      </c>
      <c r="J87" s="43">
        <v>4.9</v>
      </c>
      <c r="K87" s="47">
        <f t="shared" si="9"/>
        <v>4.904361</v>
      </c>
      <c r="L87" s="47">
        <f t="shared" si="10"/>
        <v>4.9539</v>
      </c>
    </row>
    <row r="88" spans="1:12" s="2" customFormat="1" ht="9">
      <c r="A88" s="22" t="s">
        <v>211</v>
      </c>
      <c r="B88" s="17" t="s">
        <v>109</v>
      </c>
      <c r="C88" s="9" t="s">
        <v>135</v>
      </c>
      <c r="D88" s="43">
        <v>137.6</v>
      </c>
      <c r="E88" s="43">
        <v>133.5</v>
      </c>
      <c r="F88" s="43">
        <v>97.5</v>
      </c>
      <c r="G88" s="47">
        <f t="shared" si="7"/>
        <v>88.11</v>
      </c>
      <c r="H88" s="47">
        <v>89</v>
      </c>
      <c r="I88" s="47">
        <f t="shared" si="8"/>
        <v>79.695</v>
      </c>
      <c r="J88" s="43">
        <v>80.5</v>
      </c>
      <c r="K88" s="47">
        <f t="shared" si="9"/>
        <v>80.57164499999999</v>
      </c>
      <c r="L88" s="47">
        <f t="shared" si="10"/>
        <v>81.3855</v>
      </c>
    </row>
    <row r="89" spans="1:12" s="2" customFormat="1" ht="9">
      <c r="A89" s="22" t="s">
        <v>212</v>
      </c>
      <c r="B89" s="17" t="s">
        <v>110</v>
      </c>
      <c r="C89" s="9" t="s">
        <v>135</v>
      </c>
      <c r="D89" s="43">
        <v>2286.2</v>
      </c>
      <c r="E89" s="43">
        <v>2730.7</v>
      </c>
      <c r="F89" s="47">
        <v>1869.4</v>
      </c>
      <c r="G89" s="47">
        <f t="shared" si="7"/>
        <v>1771.704</v>
      </c>
      <c r="H89" s="43">
        <v>1789.6</v>
      </c>
      <c r="I89" s="47">
        <f t="shared" si="8"/>
        <v>1771.704</v>
      </c>
      <c r="J89" s="47">
        <v>1789.6</v>
      </c>
      <c r="K89" s="47">
        <f t="shared" si="9"/>
        <v>1791.1927439999997</v>
      </c>
      <c r="L89" s="47">
        <f t="shared" si="10"/>
        <v>1809.2855999999997</v>
      </c>
    </row>
    <row r="90" spans="1:12" s="2" customFormat="1" ht="9">
      <c r="A90" s="22" t="s">
        <v>213</v>
      </c>
      <c r="B90" s="18" t="s">
        <v>162</v>
      </c>
      <c r="C90" s="9" t="s">
        <v>135</v>
      </c>
      <c r="D90" s="43">
        <v>541.9</v>
      </c>
      <c r="E90" s="43">
        <v>949.1</v>
      </c>
      <c r="F90" s="43">
        <v>187.7</v>
      </c>
      <c r="G90" s="47">
        <f t="shared" si="7"/>
        <v>132.759</v>
      </c>
      <c r="H90" s="43">
        <v>134.1</v>
      </c>
      <c r="I90" s="47">
        <f t="shared" si="8"/>
        <v>104.84100000000001</v>
      </c>
      <c r="J90" s="43">
        <v>105.9</v>
      </c>
      <c r="K90" s="47">
        <f t="shared" si="9"/>
        <v>105.99425099999999</v>
      </c>
      <c r="L90" s="47">
        <f t="shared" si="10"/>
        <v>107.0649</v>
      </c>
    </row>
    <row r="91" spans="1:12" s="2" customFormat="1" ht="9">
      <c r="A91" s="22" t="s">
        <v>214</v>
      </c>
      <c r="B91" s="18" t="s">
        <v>163</v>
      </c>
      <c r="C91" s="9" t="s">
        <v>135</v>
      </c>
      <c r="D91" s="43">
        <v>1495.9</v>
      </c>
      <c r="E91" s="43">
        <v>1596.2</v>
      </c>
      <c r="F91" s="43">
        <v>1638.7</v>
      </c>
      <c r="G91" s="47">
        <f t="shared" si="7"/>
        <v>1594.494</v>
      </c>
      <c r="H91" s="43">
        <v>1610.6</v>
      </c>
      <c r="I91" s="47">
        <f t="shared" si="8"/>
        <v>1628.3519999999999</v>
      </c>
      <c r="J91" s="43">
        <v>1644.8</v>
      </c>
      <c r="K91" s="47">
        <f t="shared" si="9"/>
        <v>1646.2638719999998</v>
      </c>
      <c r="L91" s="47">
        <f t="shared" si="10"/>
        <v>1662.8927999999999</v>
      </c>
    </row>
    <row r="92" spans="1:12" s="2" customFormat="1" ht="9">
      <c r="A92" s="22" t="s">
        <v>215</v>
      </c>
      <c r="B92" s="18" t="s">
        <v>164</v>
      </c>
      <c r="C92" s="9" t="s">
        <v>135</v>
      </c>
      <c r="D92" s="43">
        <v>96.6</v>
      </c>
      <c r="E92" s="43">
        <v>76.2</v>
      </c>
      <c r="F92" s="43">
        <v>0</v>
      </c>
      <c r="G92" s="51">
        <f t="shared" si="7"/>
        <v>0</v>
      </c>
      <c r="H92" s="43">
        <v>0</v>
      </c>
      <c r="I92" s="51">
        <f t="shared" si="8"/>
        <v>0</v>
      </c>
      <c r="J92" s="43">
        <v>0</v>
      </c>
      <c r="K92" s="51">
        <f t="shared" si="9"/>
        <v>0</v>
      </c>
      <c r="L92" s="43">
        <f t="shared" si="10"/>
        <v>0</v>
      </c>
    </row>
    <row r="93" spans="1:12" s="2" customFormat="1" ht="9">
      <c r="A93" s="22" t="s">
        <v>254</v>
      </c>
      <c r="B93" s="18" t="s">
        <v>255</v>
      </c>
      <c r="C93" s="9" t="s">
        <v>135</v>
      </c>
      <c r="D93" s="43">
        <v>72.2</v>
      </c>
      <c r="E93" s="43">
        <v>71.4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</row>
    <row r="94" spans="1:12" s="2" customFormat="1" ht="18.75" customHeight="1">
      <c r="A94" s="22" t="s">
        <v>216</v>
      </c>
      <c r="B94" s="16" t="s">
        <v>165</v>
      </c>
      <c r="C94" s="9" t="s">
        <v>135</v>
      </c>
      <c r="D94" s="43">
        <f>SUM(D95:D107)</f>
        <v>3706.6000000000004</v>
      </c>
      <c r="E94" s="43">
        <f>SUM(E95:E107)</f>
        <v>4201.099999999999</v>
      </c>
      <c r="F94" s="43">
        <f aca="true" t="shared" si="11" ref="F94:L94">SUM(F95:F107)</f>
        <v>3533.4999999999995</v>
      </c>
      <c r="G94" s="47">
        <f>SUM(G95:G107)</f>
        <v>3317.3472</v>
      </c>
      <c r="H94" s="43">
        <f t="shared" si="11"/>
        <v>3344.1</v>
      </c>
      <c r="I94" s="47">
        <f t="shared" si="11"/>
        <v>3359.1103999999996</v>
      </c>
      <c r="J94" s="43">
        <f t="shared" si="11"/>
        <v>3386.1999999999994</v>
      </c>
      <c r="K94" s="47">
        <f>SUM(K95:K107)</f>
        <v>3389.3423935999995</v>
      </c>
      <c r="L94" s="47">
        <f t="shared" si="11"/>
        <v>3416.6757999999995</v>
      </c>
    </row>
    <row r="95" spans="1:12" s="2" customFormat="1" ht="12.75" customHeight="1">
      <c r="A95" s="22" t="s">
        <v>217</v>
      </c>
      <c r="B95" s="18" t="s">
        <v>111</v>
      </c>
      <c r="C95" s="9" t="s">
        <v>135</v>
      </c>
      <c r="D95" s="47">
        <v>368.4</v>
      </c>
      <c r="E95" s="47">
        <v>360.5</v>
      </c>
      <c r="F95" s="43">
        <v>340.6</v>
      </c>
      <c r="G95" s="47">
        <f>H95*0.992</f>
        <v>356.624</v>
      </c>
      <c r="H95" s="43">
        <v>359.5</v>
      </c>
      <c r="I95" s="47">
        <f>J95*0.992</f>
        <v>397.296</v>
      </c>
      <c r="J95" s="43">
        <v>400.5</v>
      </c>
      <c r="K95" s="47">
        <f>L95*0.992</f>
        <v>400.87166399999995</v>
      </c>
      <c r="L95" s="47">
        <f aca="true" t="shared" si="12" ref="L95:L107">J95*1.009</f>
        <v>404.1045</v>
      </c>
    </row>
    <row r="96" spans="1:12" s="2" customFormat="1" ht="9">
      <c r="A96" s="22" t="s">
        <v>218</v>
      </c>
      <c r="B96" s="18" t="s">
        <v>112</v>
      </c>
      <c r="C96" s="9" t="s">
        <v>135</v>
      </c>
      <c r="D96" s="43">
        <v>7.5</v>
      </c>
      <c r="E96" s="43">
        <v>7.5</v>
      </c>
      <c r="F96" s="43">
        <v>7.2</v>
      </c>
      <c r="G96" s="47">
        <f aca="true" t="shared" si="13" ref="G96:G107">H96*0.992</f>
        <v>7.1424</v>
      </c>
      <c r="H96" s="43">
        <v>7.2</v>
      </c>
      <c r="I96" s="47">
        <f aca="true" t="shared" si="14" ref="I96:I107">J96*0.992</f>
        <v>7.1424</v>
      </c>
      <c r="J96" s="47">
        <v>7.2</v>
      </c>
      <c r="K96" s="47">
        <f aca="true" t="shared" si="15" ref="K96:K107">L96*0.992</f>
        <v>7.2066816</v>
      </c>
      <c r="L96" s="47">
        <f t="shared" si="12"/>
        <v>7.264799999999999</v>
      </c>
    </row>
    <row r="97" spans="1:12" s="2" customFormat="1" ht="17.25" customHeight="1">
      <c r="A97" s="22" t="s">
        <v>219</v>
      </c>
      <c r="B97" s="20" t="s">
        <v>141</v>
      </c>
      <c r="C97" s="7" t="s">
        <v>135</v>
      </c>
      <c r="D97" s="49">
        <v>8.8</v>
      </c>
      <c r="E97" s="49">
        <v>6.6</v>
      </c>
      <c r="F97" s="49">
        <v>8.5</v>
      </c>
      <c r="G97" s="47">
        <f t="shared" si="13"/>
        <v>6.6464</v>
      </c>
      <c r="H97" s="52">
        <v>6.7</v>
      </c>
      <c r="I97" s="47">
        <f t="shared" si="14"/>
        <v>6.6464</v>
      </c>
      <c r="J97" s="52">
        <v>6.7</v>
      </c>
      <c r="K97" s="47">
        <f t="shared" si="15"/>
        <v>6.706217599999999</v>
      </c>
      <c r="L97" s="47">
        <f t="shared" si="12"/>
        <v>6.760299999999999</v>
      </c>
    </row>
    <row r="98" spans="1:12" s="2" customFormat="1" ht="10.5" customHeight="1">
      <c r="A98" s="22" t="s">
        <v>220</v>
      </c>
      <c r="B98" s="18" t="s">
        <v>113</v>
      </c>
      <c r="C98" s="9" t="s">
        <v>135</v>
      </c>
      <c r="D98" s="43">
        <v>509.2</v>
      </c>
      <c r="E98" s="43">
        <v>420.3</v>
      </c>
      <c r="F98" s="47">
        <v>439.1</v>
      </c>
      <c r="G98" s="47">
        <f t="shared" si="13"/>
        <v>374.8768</v>
      </c>
      <c r="H98" s="43">
        <v>377.9</v>
      </c>
      <c r="I98" s="47">
        <f t="shared" si="14"/>
        <v>391.9392</v>
      </c>
      <c r="J98" s="43">
        <v>395.1</v>
      </c>
      <c r="K98" s="47">
        <f t="shared" si="15"/>
        <v>395.46665279999996</v>
      </c>
      <c r="L98" s="47">
        <f t="shared" si="12"/>
        <v>398.6559</v>
      </c>
    </row>
    <row r="99" spans="1:12" s="2" customFormat="1" ht="9">
      <c r="A99" s="22" t="s">
        <v>221</v>
      </c>
      <c r="B99" s="18" t="s">
        <v>114</v>
      </c>
      <c r="C99" s="9" t="s">
        <v>135</v>
      </c>
      <c r="D99" s="43">
        <v>765.9</v>
      </c>
      <c r="E99" s="47">
        <v>670</v>
      </c>
      <c r="F99" s="43">
        <v>278.3</v>
      </c>
      <c r="G99" s="47">
        <f t="shared" si="13"/>
        <v>219.6288</v>
      </c>
      <c r="H99" s="43">
        <v>221.4</v>
      </c>
      <c r="I99" s="47">
        <f t="shared" si="14"/>
        <v>194.23360000000002</v>
      </c>
      <c r="J99" s="43">
        <v>195.8</v>
      </c>
      <c r="K99" s="47">
        <f t="shared" si="15"/>
        <v>195.9817024</v>
      </c>
      <c r="L99" s="47">
        <f t="shared" si="12"/>
        <v>197.5622</v>
      </c>
    </row>
    <row r="100" spans="1:12" s="2" customFormat="1" ht="9">
      <c r="A100" s="22" t="s">
        <v>222</v>
      </c>
      <c r="B100" s="18" t="s">
        <v>115</v>
      </c>
      <c r="C100" s="9" t="s">
        <v>135</v>
      </c>
      <c r="D100" s="43">
        <v>0.4</v>
      </c>
      <c r="E100" s="43">
        <v>0.9</v>
      </c>
      <c r="F100" s="43">
        <v>1.1</v>
      </c>
      <c r="G100" s="47">
        <f t="shared" si="13"/>
        <v>0.2976</v>
      </c>
      <c r="H100" s="43">
        <v>0.3</v>
      </c>
      <c r="I100" s="47">
        <f t="shared" si="14"/>
        <v>0.2976</v>
      </c>
      <c r="J100" s="43">
        <v>0.3</v>
      </c>
      <c r="K100" s="47">
        <f t="shared" si="15"/>
        <v>0.30027839999999995</v>
      </c>
      <c r="L100" s="47">
        <f t="shared" si="12"/>
        <v>0.30269999999999997</v>
      </c>
    </row>
    <row r="101" spans="1:12" s="2" customFormat="1" ht="9">
      <c r="A101" s="22" t="s">
        <v>223</v>
      </c>
      <c r="B101" s="18" t="s">
        <v>116</v>
      </c>
      <c r="C101" s="9" t="s">
        <v>135</v>
      </c>
      <c r="D101" s="43">
        <v>1606.8</v>
      </c>
      <c r="E101" s="43">
        <v>2230.2</v>
      </c>
      <c r="F101" s="43">
        <v>1919.3</v>
      </c>
      <c r="G101" s="47">
        <f t="shared" si="13"/>
        <v>1837.8784</v>
      </c>
      <c r="H101" s="47">
        <v>1852.7</v>
      </c>
      <c r="I101" s="47">
        <f t="shared" si="14"/>
        <v>1850.1791999999998</v>
      </c>
      <c r="J101" s="43">
        <v>1865.1</v>
      </c>
      <c r="K101" s="47">
        <f t="shared" si="15"/>
        <v>1866.8308127999996</v>
      </c>
      <c r="L101" s="47">
        <f t="shared" si="12"/>
        <v>1881.8858999999998</v>
      </c>
    </row>
    <row r="102" spans="1:12" s="2" customFormat="1" ht="9">
      <c r="A102" s="22" t="s">
        <v>224</v>
      </c>
      <c r="B102" s="18" t="s">
        <v>117</v>
      </c>
      <c r="C102" s="9" t="s">
        <v>135</v>
      </c>
      <c r="D102" s="47">
        <v>164</v>
      </c>
      <c r="E102" s="47">
        <v>172.6</v>
      </c>
      <c r="F102" s="43">
        <v>169.6</v>
      </c>
      <c r="G102" s="47">
        <f t="shared" si="13"/>
        <v>171.41760000000002</v>
      </c>
      <c r="H102" s="43">
        <v>172.8</v>
      </c>
      <c r="I102" s="47">
        <f t="shared" si="14"/>
        <v>166.3584</v>
      </c>
      <c r="J102" s="43">
        <v>167.7</v>
      </c>
      <c r="K102" s="47">
        <f t="shared" si="15"/>
        <v>167.8556256</v>
      </c>
      <c r="L102" s="47">
        <f t="shared" si="12"/>
        <v>169.20929999999998</v>
      </c>
    </row>
    <row r="103" spans="1:12" s="2" customFormat="1" ht="9">
      <c r="A103" s="22" t="s">
        <v>225</v>
      </c>
      <c r="B103" s="18" t="s">
        <v>118</v>
      </c>
      <c r="C103" s="9" t="s">
        <v>135</v>
      </c>
      <c r="D103" s="43">
        <v>1.4</v>
      </c>
      <c r="E103" s="43">
        <v>3.6</v>
      </c>
      <c r="F103" s="43">
        <v>2.9</v>
      </c>
      <c r="G103" s="47">
        <f t="shared" si="13"/>
        <v>1.3887999999999998</v>
      </c>
      <c r="H103" s="43">
        <v>1.4</v>
      </c>
      <c r="I103" s="47">
        <f t="shared" si="14"/>
        <v>1.3887999999999998</v>
      </c>
      <c r="J103" s="43">
        <v>1.4</v>
      </c>
      <c r="K103" s="47">
        <f t="shared" si="15"/>
        <v>1.4012991999999997</v>
      </c>
      <c r="L103" s="47">
        <f t="shared" si="12"/>
        <v>1.4125999999999999</v>
      </c>
    </row>
    <row r="104" spans="1:12" s="2" customFormat="1" ht="9">
      <c r="A104" s="22" t="s">
        <v>226</v>
      </c>
      <c r="B104" s="18" t="s">
        <v>119</v>
      </c>
      <c r="C104" s="9" t="s">
        <v>135</v>
      </c>
      <c r="D104" s="43">
        <v>114.9</v>
      </c>
      <c r="E104" s="43">
        <v>127</v>
      </c>
      <c r="F104" s="43">
        <v>139.2</v>
      </c>
      <c r="G104" s="47">
        <f t="shared" si="13"/>
        <v>141.0624</v>
      </c>
      <c r="H104" s="43">
        <v>142.2</v>
      </c>
      <c r="I104" s="47">
        <f t="shared" si="14"/>
        <v>144.832</v>
      </c>
      <c r="J104" s="47">
        <v>146</v>
      </c>
      <c r="K104" s="47">
        <f t="shared" si="15"/>
        <v>146.13548799999998</v>
      </c>
      <c r="L104" s="47">
        <f t="shared" si="12"/>
        <v>147.314</v>
      </c>
    </row>
    <row r="105" spans="1:12" s="2" customFormat="1" ht="9">
      <c r="A105" s="22" t="s">
        <v>227</v>
      </c>
      <c r="B105" s="18" t="s">
        <v>120</v>
      </c>
      <c r="C105" s="9" t="s">
        <v>135</v>
      </c>
      <c r="D105" s="47">
        <v>119</v>
      </c>
      <c r="E105" s="47">
        <v>165.3</v>
      </c>
      <c r="F105" s="43">
        <v>179.4</v>
      </c>
      <c r="G105" s="47">
        <f t="shared" si="13"/>
        <v>153.264</v>
      </c>
      <c r="H105" s="47">
        <v>154.5</v>
      </c>
      <c r="I105" s="47">
        <f t="shared" si="14"/>
        <v>153.46239999999997</v>
      </c>
      <c r="J105" s="47">
        <v>154.7</v>
      </c>
      <c r="K105" s="47">
        <f t="shared" si="15"/>
        <v>154.84356159999996</v>
      </c>
      <c r="L105" s="47">
        <f t="shared" si="12"/>
        <v>156.09229999999997</v>
      </c>
    </row>
    <row r="106" spans="1:12" s="2" customFormat="1" ht="9">
      <c r="A106" s="22" t="s">
        <v>228</v>
      </c>
      <c r="B106" s="18" t="s">
        <v>121</v>
      </c>
      <c r="C106" s="9" t="s">
        <v>135</v>
      </c>
      <c r="D106" s="47">
        <v>22</v>
      </c>
      <c r="E106" s="47">
        <v>22.4</v>
      </c>
      <c r="F106" s="47">
        <v>23.1</v>
      </c>
      <c r="G106" s="47">
        <f t="shared" si="13"/>
        <v>22.5184</v>
      </c>
      <c r="H106" s="43">
        <v>22.7</v>
      </c>
      <c r="I106" s="47">
        <f t="shared" si="14"/>
        <v>22.5184</v>
      </c>
      <c r="J106" s="43">
        <v>22.7</v>
      </c>
      <c r="K106" s="47">
        <f t="shared" si="15"/>
        <v>22.721065599999996</v>
      </c>
      <c r="L106" s="47">
        <f t="shared" si="12"/>
        <v>22.904299999999996</v>
      </c>
    </row>
    <row r="107" spans="1:12" s="2" customFormat="1" ht="9">
      <c r="A107" s="22" t="s">
        <v>229</v>
      </c>
      <c r="B107" s="18" t="s">
        <v>122</v>
      </c>
      <c r="C107" s="9" t="s">
        <v>135</v>
      </c>
      <c r="D107" s="43">
        <v>18.3</v>
      </c>
      <c r="E107" s="43">
        <v>14.2</v>
      </c>
      <c r="F107" s="43">
        <v>25.2</v>
      </c>
      <c r="G107" s="47">
        <f t="shared" si="13"/>
        <v>24.6016</v>
      </c>
      <c r="H107" s="43">
        <v>24.8</v>
      </c>
      <c r="I107" s="47">
        <f t="shared" si="14"/>
        <v>22.816</v>
      </c>
      <c r="J107" s="47">
        <v>23</v>
      </c>
      <c r="K107" s="47">
        <f t="shared" si="15"/>
        <v>23.021343999999996</v>
      </c>
      <c r="L107" s="47">
        <f t="shared" si="12"/>
        <v>23.206999999999997</v>
      </c>
    </row>
    <row r="108" spans="1:12" s="2" customFormat="1" ht="16.5">
      <c r="A108" s="22" t="s">
        <v>230</v>
      </c>
      <c r="B108" s="16" t="s">
        <v>166</v>
      </c>
      <c r="C108" s="9" t="s">
        <v>135</v>
      </c>
      <c r="D108" s="47">
        <f>D76-D94</f>
        <v>34.69999999999891</v>
      </c>
      <c r="E108" s="47">
        <f aca="true" t="shared" si="16" ref="E108:L108">E76-E94</f>
        <v>51.80000000000018</v>
      </c>
      <c r="F108" s="47">
        <f t="shared" si="16"/>
        <v>-134.89999999999918</v>
      </c>
      <c r="G108" s="47">
        <f t="shared" si="16"/>
        <v>-82.1261999999997</v>
      </c>
      <c r="H108" s="47">
        <f t="shared" si="16"/>
        <v>-76.19999999999982</v>
      </c>
      <c r="I108" s="47">
        <f t="shared" si="16"/>
        <v>-72.11239999999952</v>
      </c>
      <c r="J108" s="47">
        <f t="shared" si="16"/>
        <v>-65.99999999999955</v>
      </c>
      <c r="K108" s="47">
        <f t="shared" si="16"/>
        <v>-66.1874155999999</v>
      </c>
      <c r="L108" s="47">
        <f t="shared" si="16"/>
        <v>-59.953599999999824</v>
      </c>
    </row>
    <row r="109" spans="1:12" s="2" customFormat="1" ht="17.25" customHeight="1">
      <c r="A109" s="22" t="s">
        <v>231</v>
      </c>
      <c r="B109" s="14" t="s">
        <v>167</v>
      </c>
      <c r="C109" s="9" t="s">
        <v>135</v>
      </c>
      <c r="D109" s="43"/>
      <c r="E109" s="43"/>
      <c r="F109" s="47"/>
      <c r="G109" s="43"/>
      <c r="H109" s="43"/>
      <c r="I109" s="43"/>
      <c r="J109" s="43"/>
      <c r="K109" s="43"/>
      <c r="L109" s="43"/>
    </row>
    <row r="110" spans="1:12" s="2" customFormat="1" ht="9">
      <c r="A110" s="29" t="s">
        <v>154</v>
      </c>
      <c r="B110" s="30" t="s">
        <v>123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1:12" s="37" customFormat="1" ht="9">
      <c r="A111" s="35" t="s">
        <v>232</v>
      </c>
      <c r="B111" s="38" t="s">
        <v>244</v>
      </c>
      <c r="C111" s="9" t="s">
        <v>128</v>
      </c>
      <c r="D111" s="54">
        <v>50953</v>
      </c>
      <c r="E111" s="36">
        <v>51944.7</v>
      </c>
      <c r="F111" s="36">
        <v>53218.9</v>
      </c>
      <c r="G111" s="36">
        <v>55202.1</v>
      </c>
      <c r="H111" s="54">
        <v>55495</v>
      </c>
      <c r="I111" s="36">
        <v>57474.2</v>
      </c>
      <c r="J111" s="36">
        <v>58248.5</v>
      </c>
      <c r="K111" s="36">
        <v>59962.6</v>
      </c>
      <c r="L111" s="36">
        <v>61291.6</v>
      </c>
    </row>
    <row r="112" spans="1:12" s="2" customFormat="1" ht="9">
      <c r="A112" s="22" t="s">
        <v>233</v>
      </c>
      <c r="B112" s="13" t="s">
        <v>245</v>
      </c>
      <c r="C112" s="9" t="s">
        <v>61</v>
      </c>
      <c r="D112" s="36">
        <v>99.8</v>
      </c>
      <c r="E112" s="36">
        <v>98.6</v>
      </c>
      <c r="F112" s="36">
        <v>100.1</v>
      </c>
      <c r="G112" s="36">
        <v>100</v>
      </c>
      <c r="H112" s="36">
        <v>100.3</v>
      </c>
      <c r="I112" s="36">
        <v>100.1</v>
      </c>
      <c r="J112" s="36">
        <v>100.9</v>
      </c>
      <c r="K112" s="36">
        <v>100.3</v>
      </c>
      <c r="L112" s="36">
        <v>101.2</v>
      </c>
    </row>
    <row r="113" spans="1:12" s="2" customFormat="1" ht="19.5" customHeight="1">
      <c r="A113" s="22" t="s">
        <v>243</v>
      </c>
      <c r="B113" s="14" t="s">
        <v>124</v>
      </c>
      <c r="C113" s="9" t="s">
        <v>93</v>
      </c>
      <c r="D113" s="9">
        <v>4.5</v>
      </c>
      <c r="E113" s="9">
        <v>4.2</v>
      </c>
      <c r="F113" s="9">
        <v>4.3</v>
      </c>
      <c r="G113" s="9">
        <v>4.5</v>
      </c>
      <c r="H113" s="9">
        <v>4.3</v>
      </c>
      <c r="I113" s="9">
        <v>4.5</v>
      </c>
      <c r="J113" s="9">
        <v>4.3</v>
      </c>
      <c r="K113" s="9">
        <v>4.4</v>
      </c>
      <c r="L113" s="9">
        <v>4.2</v>
      </c>
    </row>
    <row r="114" spans="1:12" s="2" customFormat="1" ht="11.25" customHeight="1">
      <c r="A114" s="29" t="s">
        <v>155</v>
      </c>
      <c r="B114" s="30" t="s">
        <v>125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s="2" customFormat="1" ht="9">
      <c r="A115" s="22" t="s">
        <v>234</v>
      </c>
      <c r="B115" s="28" t="s">
        <v>126</v>
      </c>
      <c r="C115" s="1" t="s">
        <v>246</v>
      </c>
      <c r="D115" s="9">
        <v>26400</v>
      </c>
      <c r="E115" s="9">
        <v>26450</v>
      </c>
      <c r="F115" s="9">
        <v>26453</v>
      </c>
      <c r="G115" s="9">
        <v>26570</v>
      </c>
      <c r="H115" s="9">
        <v>26600</v>
      </c>
      <c r="I115" s="9">
        <v>26610</v>
      </c>
      <c r="J115" s="9">
        <v>26700</v>
      </c>
      <c r="K115" s="9">
        <v>26740</v>
      </c>
      <c r="L115" s="9">
        <v>26800</v>
      </c>
    </row>
    <row r="116" spans="1:12" s="2" customFormat="1" ht="9">
      <c r="A116" s="22" t="s">
        <v>235</v>
      </c>
      <c r="B116" s="34" t="s">
        <v>157</v>
      </c>
      <c r="C116" s="1" t="s">
        <v>246</v>
      </c>
      <c r="D116" s="9">
        <v>15610</v>
      </c>
      <c r="E116" s="9">
        <v>15247</v>
      </c>
      <c r="F116" s="9">
        <v>15251</v>
      </c>
      <c r="G116" s="9">
        <v>15200</v>
      </c>
      <c r="H116" s="9">
        <v>15256</v>
      </c>
      <c r="I116" s="9">
        <v>15280</v>
      </c>
      <c r="J116" s="9">
        <v>15300</v>
      </c>
      <c r="K116" s="9">
        <v>15350</v>
      </c>
      <c r="L116" s="9">
        <v>15370</v>
      </c>
    </row>
    <row r="117" spans="1:12" s="2" customFormat="1" ht="16.5">
      <c r="A117" s="22" t="s">
        <v>236</v>
      </c>
      <c r="B117" s="14" t="s">
        <v>127</v>
      </c>
      <c r="C117" s="9" t="s">
        <v>128</v>
      </c>
      <c r="D117" s="9">
        <v>84308</v>
      </c>
      <c r="E117" s="9">
        <v>90361</v>
      </c>
      <c r="F117" s="9">
        <v>94246.5</v>
      </c>
      <c r="G117" s="9">
        <v>97733.6</v>
      </c>
      <c r="H117" s="9">
        <v>98110.6</v>
      </c>
      <c r="I117" s="9">
        <v>101642.9</v>
      </c>
      <c r="J117" s="9">
        <v>102231.2</v>
      </c>
      <c r="K117" s="9">
        <v>105810.3</v>
      </c>
      <c r="L117" s="9">
        <v>106627.2</v>
      </c>
    </row>
    <row r="118" spans="1:12" s="2" customFormat="1" ht="16.5">
      <c r="A118" s="22" t="s">
        <v>237</v>
      </c>
      <c r="B118" s="14" t="s">
        <v>129</v>
      </c>
      <c r="C118" s="9" t="s">
        <v>61</v>
      </c>
      <c r="D118" s="36">
        <v>105.3</v>
      </c>
      <c r="E118" s="36">
        <v>107.2</v>
      </c>
      <c r="F118" s="36">
        <v>104.3</v>
      </c>
      <c r="G118" s="36">
        <v>103.7</v>
      </c>
      <c r="H118" s="36">
        <v>104.1</v>
      </c>
      <c r="I118" s="36">
        <v>104</v>
      </c>
      <c r="J118" s="36">
        <v>104.2</v>
      </c>
      <c r="K118" s="36">
        <v>104.1</v>
      </c>
      <c r="L118" s="36">
        <v>104.3</v>
      </c>
    </row>
    <row r="119" spans="1:12" s="2" customFormat="1" ht="11.25" customHeight="1">
      <c r="A119" s="22" t="s">
        <v>238</v>
      </c>
      <c r="B119" s="13" t="s">
        <v>130</v>
      </c>
      <c r="C119" s="9" t="s">
        <v>61</v>
      </c>
      <c r="D119" s="9">
        <v>102.9</v>
      </c>
      <c r="E119" s="36">
        <v>103.2</v>
      </c>
      <c r="F119" s="36">
        <v>100</v>
      </c>
      <c r="G119" s="36">
        <v>100</v>
      </c>
      <c r="H119" s="36">
        <v>100.1</v>
      </c>
      <c r="I119" s="36">
        <v>100</v>
      </c>
      <c r="J119" s="36">
        <v>100.2</v>
      </c>
      <c r="K119" s="36">
        <v>100.1</v>
      </c>
      <c r="L119" s="36">
        <v>100.3</v>
      </c>
    </row>
    <row r="120" spans="1:12" s="2" customFormat="1" ht="9">
      <c r="A120" s="22" t="s">
        <v>239</v>
      </c>
      <c r="B120" s="13" t="s">
        <v>131</v>
      </c>
      <c r="C120" s="9" t="s">
        <v>93</v>
      </c>
      <c r="D120" s="9">
        <v>0.71</v>
      </c>
      <c r="E120" s="9">
        <v>3.14</v>
      </c>
      <c r="F120" s="9">
        <v>2.2</v>
      </c>
      <c r="G120" s="9">
        <v>2.37</v>
      </c>
      <c r="H120" s="9">
        <v>2.07</v>
      </c>
      <c r="I120" s="9">
        <v>2.29</v>
      </c>
      <c r="J120" s="9">
        <v>1.95</v>
      </c>
      <c r="K120" s="9">
        <v>1.94</v>
      </c>
      <c r="L120" s="9">
        <v>1.54</v>
      </c>
    </row>
    <row r="121" spans="1:12" s="2" customFormat="1" ht="25.5" customHeight="1">
      <c r="A121" s="22" t="s">
        <v>240</v>
      </c>
      <c r="B121" s="14" t="s">
        <v>132</v>
      </c>
      <c r="C121" s="1" t="s">
        <v>246</v>
      </c>
      <c r="D121" s="9">
        <v>187</v>
      </c>
      <c r="E121" s="9">
        <v>831</v>
      </c>
      <c r="F121" s="9">
        <v>570</v>
      </c>
      <c r="G121" s="9">
        <v>630</v>
      </c>
      <c r="H121" s="9">
        <v>550</v>
      </c>
      <c r="I121" s="9">
        <v>610</v>
      </c>
      <c r="J121" s="9">
        <v>520</v>
      </c>
      <c r="K121" s="9">
        <v>520</v>
      </c>
      <c r="L121" s="9">
        <v>413</v>
      </c>
    </row>
    <row r="122" spans="1:12" s="2" customFormat="1" ht="10.5" customHeight="1">
      <c r="A122" s="22" t="s">
        <v>241</v>
      </c>
      <c r="B122" s="13" t="s">
        <v>133</v>
      </c>
      <c r="C122" s="9" t="s">
        <v>135</v>
      </c>
      <c r="D122" s="9">
        <v>14254.8</v>
      </c>
      <c r="E122" s="9">
        <v>14825</v>
      </c>
      <c r="F122" s="9">
        <v>15456.8</v>
      </c>
      <c r="G122" s="9">
        <v>15961.8</v>
      </c>
      <c r="H122" s="9">
        <v>16070.5</v>
      </c>
      <c r="I122" s="9">
        <v>16673.5</v>
      </c>
      <c r="J122" s="9">
        <v>16797</v>
      </c>
      <c r="K122" s="9">
        <v>17395.2</v>
      </c>
      <c r="L122" s="9">
        <v>17593.5</v>
      </c>
    </row>
    <row r="123" spans="1:12" s="2" customFormat="1" ht="9">
      <c r="A123" s="22" t="s">
        <v>242</v>
      </c>
      <c r="B123" s="13" t="s">
        <v>140</v>
      </c>
      <c r="C123" s="9" t="s">
        <v>61</v>
      </c>
      <c r="D123" s="9">
        <v>101.5</v>
      </c>
      <c r="E123" s="9">
        <v>104</v>
      </c>
      <c r="F123" s="9">
        <v>104.3</v>
      </c>
      <c r="G123" s="9">
        <v>103.3</v>
      </c>
      <c r="H123" s="9">
        <v>104</v>
      </c>
      <c r="I123" s="9">
        <v>104.5</v>
      </c>
      <c r="J123" s="9">
        <v>104.5</v>
      </c>
      <c r="K123" s="9">
        <v>104.3</v>
      </c>
      <c r="L123" s="9">
        <v>104.7</v>
      </c>
    </row>
    <row r="124" spans="1:12" s="2" customFormat="1" ht="12.75">
      <c r="A124" s="57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s="2" customFormat="1" ht="12">
      <c r="A125" s="55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s="3" customFormat="1" ht="12.75">
      <c r="A126" s="27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</sheetData>
  <sheetProtection/>
  <mergeCells count="11">
    <mergeCell ref="A1:L1"/>
    <mergeCell ref="F5:F7"/>
    <mergeCell ref="E5:E7"/>
    <mergeCell ref="D5:D7"/>
    <mergeCell ref="A125:L125"/>
    <mergeCell ref="A124:L124"/>
    <mergeCell ref="A2:L2"/>
    <mergeCell ref="G5:H5"/>
    <mergeCell ref="I5:J5"/>
    <mergeCell ref="G4:L4"/>
    <mergeCell ref="K5:L5"/>
  </mergeCells>
  <printOptions/>
  <pageMargins left="0.3937007874015748" right="0.3937007874015748" top="0.7874015748031497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Тарасенко Алла Витальевна</cp:lastModifiedBy>
  <cp:lastPrinted>2021-06-29T08:11:03Z</cp:lastPrinted>
  <dcterms:created xsi:type="dcterms:W3CDTF">2018-10-15T12:06:40Z</dcterms:created>
  <dcterms:modified xsi:type="dcterms:W3CDTF">2021-06-29T09:33:47Z</dcterms:modified>
  <cp:category/>
  <cp:version/>
  <cp:contentType/>
  <cp:contentStatus/>
</cp:coreProperties>
</file>