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НМЦ 2019" sheetId="4" r:id="rId1"/>
  </sheets>
  <definedNames>
    <definedName name="_xlnm._FilterDatabase" localSheetId="0" hidden="1">'НМЦ 2019'!$C$7:$N$23</definedName>
  </definedNames>
  <calcPr calcId="145621"/>
</workbook>
</file>

<file path=xl/calcChain.xml><?xml version="1.0" encoding="utf-8"?>
<calcChain xmlns="http://schemas.openxmlformats.org/spreadsheetml/2006/main">
  <c r="M16" i="4" l="1"/>
  <c r="M14" i="4"/>
  <c r="M11" i="4"/>
  <c r="M9" i="4"/>
  <c r="M7" i="4"/>
  <c r="N7" i="4"/>
  <c r="N14" i="4" l="1"/>
  <c r="M13" i="4"/>
  <c r="N13" i="4" s="1"/>
  <c r="N11" i="4"/>
  <c r="N9" i="4"/>
  <c r="N15" i="4" l="1"/>
  <c r="N12" i="4"/>
  <c r="F8" i="4" l="1"/>
  <c r="F10" i="4" l="1"/>
  <c r="F12" i="4" l="1"/>
  <c r="N16" i="4" l="1"/>
  <c r="N17" i="4" s="1"/>
  <c r="N10" i="4" l="1"/>
  <c r="N8" i="4" l="1"/>
  <c r="N18" i="4" s="1"/>
</calcChain>
</file>

<file path=xl/sharedStrings.xml><?xml version="1.0" encoding="utf-8"?>
<sst xmlns="http://schemas.openxmlformats.org/spreadsheetml/2006/main" count="57" uniqueCount="45">
  <si>
    <t>Кол-во</t>
  </si>
  <si>
    <t>Единичные цены (тарифы)</t>
  </si>
  <si>
    <t>Начальная цена, руб.</t>
  </si>
  <si>
    <t>Средняя цена, руб.</t>
  </si>
  <si>
    <t>шт</t>
  </si>
  <si>
    <t>Ед.изм.</t>
  </si>
  <si>
    <t xml:space="preserve">ИТОГО по виду товара </t>
  </si>
  <si>
    <t>Постав-щик 1</t>
  </si>
  <si>
    <t>Постав-щик 2</t>
  </si>
  <si>
    <t>Постав-щик 3</t>
  </si>
  <si>
    <t>Постав-щик 4</t>
  </si>
  <si>
    <t>Постав-щик 5</t>
  </si>
  <si>
    <t>Постав-щик 6</t>
  </si>
  <si>
    <t xml:space="preserve">Поставщик 1: </t>
  </si>
  <si>
    <t>Поставщик 3:</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</si>
  <si>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</si>
  <si>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</si>
  <si>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</si>
  <si>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</si>
  <si>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</si>
  <si>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</si>
  <si>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</si>
  <si>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</si>
  <si>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</si>
  <si>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</si>
  <si>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</si>
  <si>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коммерческое предложение от 24.07.2019 № АЩ-212</t>
  </si>
  <si>
    <t>коммерческое предложение от 24.07.2019 №386</t>
  </si>
  <si>
    <t>коммерческое предложение от 24.07.2019 №9876836</t>
  </si>
  <si>
    <t>Дата составления расчета 25.07.2019 г.</t>
  </si>
  <si>
    <t>IV. Обоснование начальной (максимальной) цены  контракта на поставку мебели.</t>
  </si>
  <si>
    <r>
      <rPr>
        <b/>
        <sz val="11"/>
        <color rgb="FF000000"/>
        <rFont val="Times New Roman"/>
        <family val="1"/>
        <charset val="204"/>
      </rPr>
      <t>Кресло офисное</t>
    </r>
    <r>
      <rPr>
        <sz val="11"/>
        <color rgb="FF000000"/>
        <rFont val="Times New Roman"/>
        <family val="1"/>
        <charset val="204"/>
      </rPr>
      <t xml:space="preserve"> (ОКПД2 31.01.11.150)</t>
    </r>
  </si>
  <si>
    <t>Администрация города Югорска</t>
  </si>
  <si>
    <t xml:space="preserve">Максимальная статистическая нагрузка не менее 120 кг, материал обивки - искусственная кожа или сетка,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 Цвет обивки: черный.
</t>
  </si>
  <si>
    <r>
      <rPr>
        <b/>
        <sz val="11"/>
        <color rgb="FF000000"/>
        <rFont val="Times New Roman"/>
        <family val="1"/>
        <charset val="204"/>
      </rPr>
      <t>Стул для посетителей</t>
    </r>
    <r>
      <rPr>
        <sz val="11"/>
        <color rgb="FF000000"/>
        <rFont val="Times New Roman"/>
        <family val="1"/>
        <charset val="204"/>
      </rPr>
      <t xml:space="preserve"> (ОКПД2- 31.01.11.150)</t>
    </r>
  </si>
  <si>
    <r>
      <rPr>
        <b/>
        <sz val="11"/>
        <color rgb="FF000000"/>
        <rFont val="Times New Roman"/>
        <family val="1"/>
        <charset val="204"/>
      </rPr>
      <t>Стол офисный</t>
    </r>
    <r>
      <rPr>
        <sz val="11"/>
        <color rgb="FF000000"/>
        <rFont val="Times New Roman"/>
        <family val="1"/>
        <charset val="204"/>
      </rPr>
      <t xml:space="preserve"> (ОКПД2 - 31.01.12.110) </t>
    </r>
  </si>
  <si>
    <t xml:space="preserve">
Стул (кресло) с сиденьем и спинкой, обитой тканью черного цвета. Каркас выполнен из металла. Ножки снабжены накладками  для сохранности напольного покрытия. Высота от пола до верхней части спинки не менее 800 мм, глубина не менее 450 мм.
</t>
  </si>
  <si>
    <t xml:space="preserve">
Цвет покрытия: светлый орех
Материал основания: ЛДСП
Материал столешницы: ЛДСП
Толщина столешницы: 22 мм.
Материал кромки: ПВX
Ширина: не менее 1190 мм
Глубина: не менее 680 мм
Высота: не менее 750 мм
Материал: ЛДСП
Тип стола: прямой. 
</t>
  </si>
  <si>
    <t xml:space="preserve">Шкаф металлический, разборный. Высота: не менее 1820 мм, но не более 1850 мм. Ширина: не менее 800 мм, но не более 810 мм. Используется для хранения документов. 
Замок типа ""Cam Lock"", ригельно-флажковая система запирания (тяги ""вверх-вниз"", язычок замка за боковую стенку).
Шкаф укомплектован 4 съёмными полками. На полку можно поставить 2 ряда папок типа ""ДЕЛО"". Полки регулируются по высоте с шагом 50 мм. Допустимая нагрузка на полку 50кг.
Цвет серый, поверхность гладкая матовая.
</t>
  </si>
  <si>
    <t>Административная комиссия</t>
  </si>
  <si>
    <t>Максимальная статистическая нагрузка не менее 120 кг, материал обивки - искусственная кожа,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 Цвет обивки: черный.</t>
  </si>
  <si>
    <r>
      <t xml:space="preserve">Кресло для руководителя </t>
    </r>
    <r>
      <rPr>
        <sz val="11"/>
        <color rgb="FF000000"/>
        <rFont val="Times New Roman"/>
        <family val="1"/>
        <charset val="204"/>
      </rPr>
      <t>(ОКПД2 31.01.11.150)</t>
    </r>
  </si>
  <si>
    <r>
      <t>Шкаф металлический</t>
    </r>
    <r>
      <rPr>
        <sz val="11"/>
        <color rgb="FF000000"/>
        <rFont val="Times New Roman"/>
        <family val="1"/>
        <charset val="204"/>
      </rPr>
      <t xml:space="preserve"> (ОКПД2 - 31.01.11.122)</t>
    </r>
  </si>
  <si>
    <t>Итого: Начальная (максимальная) цена контракта: 70 368 (семьдесят тысяч триста шестьдесят восемь) рубля 16 копеек.</t>
  </si>
  <si>
    <t xml:space="preserve">Гл. специалист  Н.Б. Королева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</si>
</sst>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5"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sz val="12"/>
      <color rgb="FF000000"/>
      <name val="Times New Roman"/>
      <family val="1"/>
      <charset val="204"/>
    </font>
    <font>
      <sz val="12"/>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10">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1" xfId="0" quotePrefix="1" applyFont="1" applyFill="1" applyBorder="1" applyAlignment="1">
      <alignment horizontal="left" wrapText="1"/>
    </xf>
    <xf numFmtId="0" fontId="3" fillId="0" borderId="11"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1" xfId="0" quotePrefix="1" applyFont="1" applyFill="1" applyBorder="1" applyAlignment="1">
      <alignment horizontal="center" wrapText="1"/>
    </xf>
    <xf numFmtId="0" fontId="3" fillId="0" borderId="0" xfId="0" applyFont="1" applyFill="1" applyBorder="1" applyAlignment="1">
      <alignment horizontal="center" vertical="top"/>
    </xf>
    <xf numFmtId="0" fontId="3" fillId="0" borderId="0" xfId="0" applyFont="1" applyBorder="1" applyAlignment="1">
      <alignment horizontal="center" vertical="top"/>
    </xf>
    <xf numFmtId="0" fontId="4" fillId="0" borderId="0" xfId="0" applyFont="1" applyBorder="1" applyAlignment="1">
      <alignment horizontal="center" vertical="center"/>
    </xf>
    <xf numFmtId="4" fontId="9" fillId="0" borderId="12" xfId="0" applyNumberFormat="1" applyFont="1" applyFill="1" applyBorder="1" applyAlignment="1">
      <alignment horizontal="center" vertical="center" wrapText="1"/>
    </xf>
    <xf numFmtId="0" fontId="11" fillId="0" borderId="0" xfId="0" applyFont="1"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1" fontId="8" fillId="0" borderId="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0" xfId="0" quotePrefix="1" applyFont="1" applyBorder="1" applyAlignment="1"/>
    <xf numFmtId="0" fontId="7" fillId="0" borderId="0" xfId="0" quotePrefix="1" applyFont="1" applyBorder="1" applyAlignment="1">
      <alignment horizontal="center" vertical="center"/>
    </xf>
    <xf numFmtId="0" fontId="7" fillId="0" borderId="0" xfId="0" quotePrefix="1" applyFont="1" applyBorder="1" applyAlignment="1">
      <alignment horizont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2" borderId="0" xfId="0" applyFont="1" applyFill="1" applyAlignment="1"/>
    <xf numFmtId="0" fontId="10" fillId="2" borderId="0" xfId="0" applyFont="1" applyFill="1" applyAlignment="1">
      <alignment vertical="center"/>
    </xf>
    <xf numFmtId="0" fontId="12" fillId="2" borderId="0" xfId="0" applyFont="1" applyFill="1" applyBorder="1" applyAlignment="1">
      <alignment vertical="center" wrapText="1"/>
    </xf>
    <xf numFmtId="0" fontId="13" fillId="2" borderId="0" xfId="0" applyFont="1" applyFill="1" applyBorder="1" applyAlignment="1">
      <alignment horizontal="center" vertical="center"/>
    </xf>
    <xf numFmtId="0" fontId="14" fillId="0" borderId="0" xfId="0" applyFont="1"/>
    <xf numFmtId="0" fontId="4" fillId="0" borderId="0" xfId="0" applyFont="1" applyBorder="1" applyAlignment="1">
      <alignment horizontal="left" vertical="center"/>
    </xf>
    <xf numFmtId="0" fontId="13" fillId="2" borderId="0" xfId="0" applyFont="1" applyFill="1" applyAlignment="1">
      <alignment vertical="center"/>
    </xf>
    <xf numFmtId="0" fontId="11" fillId="0" borderId="0" xfId="0" applyFont="1"/>
    <xf numFmtId="2" fontId="11" fillId="0" borderId="0" xfId="0" applyNumberFormat="1" applyFont="1" applyBorder="1" applyAlignment="1">
      <alignment horizontal="center" vertical="center"/>
    </xf>
    <xf numFmtId="4" fontId="9" fillId="0" borderId="0"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Fill="1" applyBorder="1" applyAlignment="1">
      <alignment horizontal="right" vertical="center" wrapText="1"/>
    </xf>
    <xf numFmtId="4" fontId="3" fillId="0" borderId="0" xfId="0" applyNumberFormat="1" applyFont="1" applyBorder="1"/>
    <xf numFmtId="4" fontId="9" fillId="2" borderId="1" xfId="0" applyNumberFormat="1" applyFont="1" applyFill="1" applyBorder="1" applyAlignment="1">
      <alignment horizontal="center" vertical="center" wrapText="1"/>
    </xf>
    <xf numFmtId="0" fontId="3" fillId="0" borderId="0" xfId="0" applyFont="1" applyBorder="1" applyAlignment="1">
      <alignment horizontal="left" vertical="center"/>
    </xf>
    <xf numFmtId="0" fontId="5"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ont="1" applyBorder="1" applyAlignment="1">
      <alignment horizontal="left" vertical="center"/>
    </xf>
    <xf numFmtId="4" fontId="3" fillId="0" borderId="0" xfId="0" quotePrefix="1" applyNumberFormat="1" applyFont="1" applyFill="1" applyBorder="1" applyAlignment="1">
      <alignment horizontal="left" wrapText="1"/>
    </xf>
    <xf numFmtId="0" fontId="5" fillId="0" borderId="0" xfId="0"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topLeftCell="A4" zoomScale="71" zoomScaleNormal="71" workbookViewId="0">
      <selection sqref="A1:N32"/>
    </sheetView>
  </sheetViews>
  <sheetFormatPr defaultRowHeight="18.75" x14ac:dyDescent="0.25"/>
  <cols>
    <col min="1" max="1" width="10.28515625" style="9" customWidth="1"/>
    <col min="2" max="2" width="31.28515625" style="43" customWidth="1"/>
    <col min="3" max="3" width="49.28515625" style="9" customWidth="1"/>
    <col min="4" max="4" width="17.7109375" style="10" customWidth="1"/>
    <col min="5" max="5" width="5.85546875" style="9" customWidth="1"/>
    <col min="6" max="6" width="11.42578125" style="12" customWidth="1"/>
    <col min="7" max="7" width="10.42578125" style="13" customWidth="1"/>
    <col min="8" max="8" width="11.42578125" style="13" customWidth="1"/>
    <col min="9" max="9" width="14" style="13" customWidth="1"/>
    <col min="10" max="11" width="0" style="8" hidden="1" customWidth="1"/>
    <col min="12" max="12" width="10.5703125" style="8" hidden="1" customWidth="1"/>
    <col min="13" max="13" width="13" style="9" customWidth="1"/>
    <col min="14" max="14" width="17.140625" style="10" customWidth="1"/>
    <col min="15" max="15" width="13.85546875" style="8" customWidth="1"/>
    <col min="16" max="16" width="10.85546875" style="8" customWidth="1"/>
    <col min="17" max="24" width="9.140625" style="8"/>
    <col min="25" max="25" width="2.42578125" style="8" customWidth="1"/>
    <col min="26" max="26" width="17.42578125" style="8" customWidth="1"/>
    <col min="27" max="27" width="15.85546875" style="8" customWidth="1"/>
    <col min="28" max="28" width="14.85546875" style="8" customWidth="1"/>
    <col min="29" max="29" width="19.5703125" style="8" customWidth="1"/>
    <col min="30" max="16384" width="9.140625" style="8"/>
  </cols>
  <sheetData>
    <row r="1" spans="1:16" s="45" customFormat="1" ht="15.75" x14ac:dyDescent="0.25">
      <c r="A1" s="97" t="s">
        <v>30</v>
      </c>
      <c r="B1" s="97"/>
      <c r="C1" s="97"/>
      <c r="D1" s="97"/>
      <c r="E1" s="97"/>
      <c r="F1" s="97"/>
      <c r="G1" s="97"/>
      <c r="H1" s="97"/>
      <c r="I1" s="97"/>
      <c r="J1" s="97"/>
      <c r="K1" s="97"/>
      <c r="L1" s="97"/>
      <c r="M1" s="97"/>
      <c r="N1" s="97"/>
    </row>
    <row r="2" spans="1:16" s="45" customFormat="1" ht="18" customHeight="1" x14ac:dyDescent="0.25">
      <c r="A2" s="46"/>
      <c r="B2" s="46"/>
      <c r="C2" s="97"/>
      <c r="D2" s="97"/>
      <c r="E2" s="97"/>
      <c r="F2" s="97"/>
      <c r="G2" s="97"/>
      <c r="H2" s="97"/>
      <c r="I2" s="97"/>
      <c r="J2" s="97"/>
      <c r="K2" s="97"/>
      <c r="L2" s="97"/>
      <c r="M2" s="46"/>
      <c r="N2" s="47"/>
    </row>
    <row r="3" spans="1:16" ht="18.75" customHeight="1" x14ac:dyDescent="0.25">
      <c r="A3" s="92" t="s">
        <v>15</v>
      </c>
      <c r="B3" s="92"/>
      <c r="C3" s="92"/>
      <c r="D3" s="92"/>
      <c r="E3" s="92"/>
      <c r="F3" s="92"/>
      <c r="G3" s="92"/>
      <c r="H3" s="92"/>
      <c r="I3" s="92"/>
      <c r="J3" s="92"/>
      <c r="K3" s="92"/>
      <c r="L3" s="92"/>
      <c r="M3" s="30"/>
      <c r="N3" s="4"/>
    </row>
    <row r="4" spans="1:16" ht="21.75" customHeight="1" thickBot="1" x14ac:dyDescent="0.3">
      <c r="A4" s="92" t="s">
        <v>16</v>
      </c>
      <c r="B4" s="92"/>
      <c r="C4" s="92"/>
      <c r="D4" s="92"/>
      <c r="E4" s="92"/>
      <c r="F4" s="92"/>
      <c r="G4" s="92"/>
      <c r="H4" s="92"/>
      <c r="I4" s="1"/>
      <c r="J4" s="2"/>
      <c r="K4" s="2"/>
      <c r="L4" s="2"/>
      <c r="M4" s="30"/>
      <c r="N4" s="4"/>
    </row>
    <row r="5" spans="1:16" ht="93" customHeight="1" thickBot="1" x14ac:dyDescent="0.3">
      <c r="A5" s="101" t="s">
        <v>23</v>
      </c>
      <c r="B5" s="101" t="s">
        <v>21</v>
      </c>
      <c r="C5" s="101" t="s">
        <v>22</v>
      </c>
      <c r="D5" s="105" t="s">
        <v>20</v>
      </c>
      <c r="E5" s="101" t="s">
        <v>5</v>
      </c>
      <c r="F5" s="103" t="s">
        <v>0</v>
      </c>
      <c r="G5" s="98" t="s">
        <v>1</v>
      </c>
      <c r="H5" s="99"/>
      <c r="I5" s="99"/>
      <c r="J5" s="99"/>
      <c r="K5" s="99"/>
      <c r="L5" s="99"/>
      <c r="M5" s="98" t="s">
        <v>19</v>
      </c>
      <c r="N5" s="100"/>
    </row>
    <row r="6" spans="1:16" ht="41.25" customHeight="1" thickBot="1" x14ac:dyDescent="0.3">
      <c r="A6" s="102"/>
      <c r="B6" s="102"/>
      <c r="C6" s="102"/>
      <c r="D6" s="106"/>
      <c r="E6" s="102"/>
      <c r="F6" s="104"/>
      <c r="G6" s="15" t="s">
        <v>7</v>
      </c>
      <c r="H6" s="15" t="s">
        <v>8</v>
      </c>
      <c r="I6" s="15" t="s">
        <v>9</v>
      </c>
      <c r="J6" s="16" t="s">
        <v>10</v>
      </c>
      <c r="K6" s="16" t="s">
        <v>11</v>
      </c>
      <c r="L6" s="16" t="s">
        <v>12</v>
      </c>
      <c r="M6" s="17" t="s">
        <v>3</v>
      </c>
      <c r="N6" s="18" t="s">
        <v>2</v>
      </c>
    </row>
    <row r="7" spans="1:16" s="11" customFormat="1" ht="185.25" customHeight="1" thickBot="1" x14ac:dyDescent="0.3">
      <c r="A7" s="48">
        <v>1</v>
      </c>
      <c r="B7" s="19" t="s">
        <v>31</v>
      </c>
      <c r="C7" s="19" t="s">
        <v>33</v>
      </c>
      <c r="D7" s="20" t="s">
        <v>32</v>
      </c>
      <c r="E7" s="21" t="s">
        <v>4</v>
      </c>
      <c r="F7" s="53">
        <v>3</v>
      </c>
      <c r="G7" s="81">
        <v>7040.43</v>
      </c>
      <c r="H7" s="81">
        <v>7174.53</v>
      </c>
      <c r="I7" s="81">
        <v>6705.17</v>
      </c>
      <c r="J7" s="81"/>
      <c r="K7" s="81"/>
      <c r="L7" s="81"/>
      <c r="M7" s="82">
        <f>ROUND((G7+H7+I7)/3,2)</f>
        <v>6973.38</v>
      </c>
      <c r="N7" s="78">
        <f>M7*F7</f>
        <v>20920.14</v>
      </c>
      <c r="O7" s="14"/>
    </row>
    <row r="8" spans="1:16" s="11" customFormat="1" ht="24.75" customHeight="1" thickBot="1" x14ac:dyDescent="0.3">
      <c r="A8" s="48"/>
      <c r="B8" s="48"/>
      <c r="C8" s="48" t="s">
        <v>6</v>
      </c>
      <c r="D8" s="49"/>
      <c r="E8" s="50"/>
      <c r="F8" s="51">
        <f>F7</f>
        <v>3</v>
      </c>
      <c r="G8" s="83"/>
      <c r="H8" s="83"/>
      <c r="I8" s="83"/>
      <c r="J8" s="83"/>
      <c r="K8" s="83"/>
      <c r="L8" s="83"/>
      <c r="M8" s="84"/>
      <c r="N8" s="91">
        <f>N7</f>
        <v>20920.14</v>
      </c>
      <c r="O8" s="77"/>
    </row>
    <row r="9" spans="1:16" s="11" customFormat="1" ht="224.25" customHeight="1" thickBot="1" x14ac:dyDescent="0.3">
      <c r="A9" s="48">
        <v>2</v>
      </c>
      <c r="B9" s="19" t="s">
        <v>34</v>
      </c>
      <c r="C9" s="19" t="s">
        <v>36</v>
      </c>
      <c r="D9" s="20" t="s">
        <v>32</v>
      </c>
      <c r="E9" s="21" t="s">
        <v>4</v>
      </c>
      <c r="F9" s="51">
        <v>4</v>
      </c>
      <c r="G9" s="81">
        <v>1165.73</v>
      </c>
      <c r="H9" s="81">
        <v>1187.94</v>
      </c>
      <c r="I9" s="81">
        <v>1110.22</v>
      </c>
      <c r="J9" s="81"/>
      <c r="K9" s="81"/>
      <c r="L9" s="81"/>
      <c r="M9" s="82">
        <f>ROUND((G9+H9+I9)/3,2)</f>
        <v>1154.6300000000001</v>
      </c>
      <c r="N9" s="23">
        <f>F9*M9</f>
        <v>4618.5200000000004</v>
      </c>
      <c r="P9" s="5"/>
    </row>
    <row r="10" spans="1:16" s="5" customFormat="1" ht="21" customHeight="1" thickBot="1" x14ac:dyDescent="0.3">
      <c r="A10" s="48"/>
      <c r="B10" s="48"/>
      <c r="C10" s="48" t="s">
        <v>6</v>
      </c>
      <c r="D10" s="52"/>
      <c r="E10" s="52"/>
      <c r="F10" s="53">
        <f>SUM(F9)</f>
        <v>4</v>
      </c>
      <c r="G10" s="85"/>
      <c r="H10" s="85"/>
      <c r="I10" s="85"/>
      <c r="J10" s="85"/>
      <c r="K10" s="85"/>
      <c r="L10" s="85"/>
      <c r="M10" s="86"/>
      <c r="N10" s="91">
        <f>N9</f>
        <v>4618.5200000000004</v>
      </c>
    </row>
    <row r="11" spans="1:16" s="5" customFormat="1" ht="198" customHeight="1" thickBot="1" x14ac:dyDescent="0.3">
      <c r="A11" s="79">
        <v>3</v>
      </c>
      <c r="B11" s="19" t="s">
        <v>35</v>
      </c>
      <c r="C11" s="19" t="s">
        <v>37</v>
      </c>
      <c r="D11" s="20" t="s">
        <v>32</v>
      </c>
      <c r="E11" s="26" t="s">
        <v>4</v>
      </c>
      <c r="F11" s="53">
        <v>1</v>
      </c>
      <c r="G11" s="81">
        <v>2616.59</v>
      </c>
      <c r="H11" s="81">
        <v>2666.43</v>
      </c>
      <c r="I11" s="87">
        <v>2491.9899999999998</v>
      </c>
      <c r="J11" s="87"/>
      <c r="K11" s="87"/>
      <c r="L11" s="87"/>
      <c r="M11" s="82">
        <f>ROUND((G11+H11+I11)/3,2)</f>
        <v>2591.67</v>
      </c>
      <c r="N11" s="25">
        <f>F11*M11</f>
        <v>2591.67</v>
      </c>
    </row>
    <row r="12" spans="1:16" s="5" customFormat="1" ht="15.75" thickBot="1" x14ac:dyDescent="0.3">
      <c r="A12" s="64"/>
      <c r="B12" s="52"/>
      <c r="C12" s="79" t="s">
        <v>6</v>
      </c>
      <c r="D12" s="52"/>
      <c r="E12" s="52"/>
      <c r="F12" s="53">
        <f>SUM(F11:F11)</f>
        <v>1</v>
      </c>
      <c r="G12" s="85"/>
      <c r="H12" s="85"/>
      <c r="I12" s="85"/>
      <c r="J12" s="85"/>
      <c r="K12" s="85"/>
      <c r="L12" s="85"/>
      <c r="M12" s="86"/>
      <c r="N12" s="91">
        <f>SUM(N11:N11)</f>
        <v>2591.67</v>
      </c>
    </row>
    <row r="13" spans="1:16" s="5" customFormat="1" ht="38.25" customHeight="1" thickBot="1" x14ac:dyDescent="0.3">
      <c r="A13" s="64"/>
      <c r="B13" s="65"/>
      <c r="C13" s="63"/>
      <c r="D13" s="24" t="s">
        <v>39</v>
      </c>
      <c r="E13" s="57"/>
      <c r="F13" s="22">
        <v>1</v>
      </c>
      <c r="G13" s="88">
        <v>11009.27</v>
      </c>
      <c r="H13" s="88">
        <v>11218.97</v>
      </c>
      <c r="I13" s="87">
        <v>10485.02</v>
      </c>
      <c r="J13" s="85"/>
      <c r="K13" s="85"/>
      <c r="L13" s="85"/>
      <c r="M13" s="82">
        <f>AVERAGE(G13:I13)</f>
        <v>10904.42</v>
      </c>
      <c r="N13" s="25">
        <f>F13*M13</f>
        <v>10904.42</v>
      </c>
    </row>
    <row r="14" spans="1:16" s="5" customFormat="1" ht="369.75" customHeight="1" thickBot="1" x14ac:dyDescent="0.3">
      <c r="A14" s="61">
        <v>4</v>
      </c>
      <c r="B14" s="62" t="s">
        <v>42</v>
      </c>
      <c r="C14" s="66" t="s">
        <v>38</v>
      </c>
      <c r="D14" s="20" t="s">
        <v>32</v>
      </c>
      <c r="E14" s="26" t="s">
        <v>4</v>
      </c>
      <c r="F14" s="53">
        <v>2</v>
      </c>
      <c r="G14" s="88">
        <v>11009.27</v>
      </c>
      <c r="H14" s="88">
        <v>11218.97</v>
      </c>
      <c r="I14" s="87">
        <v>10485.02</v>
      </c>
      <c r="J14" s="87"/>
      <c r="K14" s="87"/>
      <c r="L14" s="87"/>
      <c r="M14" s="82">
        <f>ROUND((G14+H14+I14)/3,2)</f>
        <v>10904.42</v>
      </c>
      <c r="N14" s="25">
        <f>F14*M14</f>
        <v>21808.84</v>
      </c>
    </row>
    <row r="15" spans="1:16" s="5" customFormat="1" ht="24.75" customHeight="1" thickBot="1" x14ac:dyDescent="0.3">
      <c r="A15" s="67"/>
      <c r="B15" s="50"/>
      <c r="C15" s="80" t="s">
        <v>6</v>
      </c>
      <c r="D15" s="48"/>
      <c r="E15" s="55"/>
      <c r="F15" s="56">
        <v>3</v>
      </c>
      <c r="G15" s="89"/>
      <c r="H15" s="89"/>
      <c r="I15" s="89"/>
      <c r="J15" s="89"/>
      <c r="K15" s="89"/>
      <c r="L15" s="89"/>
      <c r="M15" s="86"/>
      <c r="N15" s="54">
        <f>N14+N13</f>
        <v>32713.260000000002</v>
      </c>
      <c r="P15" s="11"/>
    </row>
    <row r="16" spans="1:16" s="5" customFormat="1" ht="387.75" customHeight="1" thickBot="1" x14ac:dyDescent="0.3">
      <c r="A16" s="48">
        <v>5</v>
      </c>
      <c r="B16" s="48" t="s">
        <v>41</v>
      </c>
      <c r="C16" s="19" t="s">
        <v>40</v>
      </c>
      <c r="D16" s="20" t="s">
        <v>32</v>
      </c>
      <c r="E16" s="26" t="s">
        <v>4</v>
      </c>
      <c r="F16" s="22">
        <v>1</v>
      </c>
      <c r="G16" s="88">
        <v>9616.15</v>
      </c>
      <c r="H16" s="88">
        <v>9799.32</v>
      </c>
      <c r="I16" s="87">
        <v>9158.24</v>
      </c>
      <c r="J16" s="87"/>
      <c r="K16" s="87"/>
      <c r="L16" s="87"/>
      <c r="M16" s="82">
        <f>ROUND((G16+H16+I16)/3,2)</f>
        <v>9524.57</v>
      </c>
      <c r="N16" s="25">
        <f>ROUND(F16*M16,2)</f>
        <v>9524.57</v>
      </c>
    </row>
    <row r="17" spans="1:16" s="5" customFormat="1" ht="24.75" customHeight="1" thickBot="1" x14ac:dyDescent="0.3">
      <c r="A17" s="67"/>
      <c r="B17" s="50"/>
      <c r="C17" s="80" t="s">
        <v>6</v>
      </c>
      <c r="D17" s="48"/>
      <c r="E17" s="55"/>
      <c r="F17" s="56">
        <v>1</v>
      </c>
      <c r="G17" s="89"/>
      <c r="H17" s="89"/>
      <c r="I17" s="89"/>
      <c r="J17" s="89"/>
      <c r="K17" s="89"/>
      <c r="L17" s="89"/>
      <c r="M17" s="86"/>
      <c r="N17" s="54">
        <f>N16</f>
        <v>9524.57</v>
      </c>
      <c r="P17" s="11"/>
    </row>
    <row r="18" spans="1:16" s="5" customFormat="1" ht="27" customHeight="1" thickBot="1" x14ac:dyDescent="0.3">
      <c r="A18" s="94" t="s">
        <v>17</v>
      </c>
      <c r="B18" s="95"/>
      <c r="C18" s="95"/>
      <c r="D18" s="95"/>
      <c r="E18" s="95"/>
      <c r="F18" s="95"/>
      <c r="G18" s="95"/>
      <c r="H18" s="95"/>
      <c r="I18" s="95"/>
      <c r="J18" s="95"/>
      <c r="K18" s="95"/>
      <c r="L18" s="95"/>
      <c r="M18" s="96"/>
      <c r="N18" s="44">
        <f>N17+N15+N12+N10+N8</f>
        <v>70368.160000000003</v>
      </c>
    </row>
    <row r="19" spans="1:16" s="5" customFormat="1" ht="15" customHeight="1" x14ac:dyDescent="0.25">
      <c r="A19" s="32"/>
      <c r="B19" s="33"/>
      <c r="C19" s="40"/>
      <c r="D19" s="33"/>
      <c r="E19" s="32"/>
      <c r="F19" s="32"/>
      <c r="G19" s="32"/>
      <c r="H19" s="32"/>
      <c r="I19" s="32"/>
      <c r="J19" s="32"/>
      <c r="K19" s="32"/>
      <c r="L19" s="32"/>
      <c r="M19" s="32"/>
      <c r="N19" s="34"/>
    </row>
    <row r="20" spans="1:16" s="6" customFormat="1" ht="22.5" customHeight="1" x14ac:dyDescent="0.25">
      <c r="A20" s="58" t="s">
        <v>43</v>
      </c>
      <c r="B20" s="59"/>
      <c r="C20" s="60"/>
      <c r="D20" s="59"/>
      <c r="E20" s="58"/>
      <c r="F20" s="58"/>
      <c r="G20" s="58"/>
      <c r="H20" s="58"/>
      <c r="I20" s="27"/>
      <c r="J20" s="27"/>
      <c r="K20" s="27"/>
      <c r="L20" s="27"/>
      <c r="M20" s="28"/>
      <c r="N20" s="28"/>
      <c r="O20" s="28"/>
    </row>
    <row r="21" spans="1:16" ht="15" x14ac:dyDescent="0.25">
      <c r="A21" s="7"/>
      <c r="B21" s="30"/>
      <c r="C21" s="31"/>
      <c r="D21" s="30"/>
      <c r="E21" s="7"/>
      <c r="F21" s="7"/>
      <c r="G21" s="7"/>
      <c r="H21" s="7"/>
      <c r="I21" s="7"/>
      <c r="J21" s="7"/>
      <c r="K21" s="7"/>
      <c r="L21" s="7"/>
      <c r="M21" s="7"/>
      <c r="N21" s="90"/>
    </row>
    <row r="22" spans="1:16" s="7" customFormat="1" ht="15" x14ac:dyDescent="0.25">
      <c r="A22" s="92" t="s">
        <v>44</v>
      </c>
      <c r="B22" s="92"/>
      <c r="C22" s="92"/>
      <c r="D22" s="92"/>
      <c r="E22" s="92"/>
      <c r="F22" s="92"/>
      <c r="G22" s="92"/>
      <c r="H22" s="92"/>
      <c r="I22" s="92"/>
      <c r="J22" s="92"/>
      <c r="K22" s="92"/>
      <c r="L22" s="92"/>
      <c r="M22" s="92"/>
      <c r="N22" s="92"/>
    </row>
    <row r="23" spans="1:16" s="5" customFormat="1" ht="15" customHeight="1" x14ac:dyDescent="0.25">
      <c r="A23" s="108" t="s">
        <v>24</v>
      </c>
      <c r="B23" s="108"/>
      <c r="C23" s="108"/>
      <c r="D23" s="34"/>
      <c r="E23" s="35"/>
      <c r="F23" s="35"/>
      <c r="G23" s="35"/>
      <c r="H23" s="35"/>
      <c r="I23" s="35"/>
      <c r="J23" s="35"/>
      <c r="K23" s="35"/>
      <c r="L23" s="35"/>
      <c r="M23" s="35"/>
      <c r="N23" s="36"/>
    </row>
    <row r="24" spans="1:16" s="5" customFormat="1" ht="15" x14ac:dyDescent="0.25">
      <c r="A24" s="4"/>
      <c r="B24" s="4"/>
      <c r="C24" s="4"/>
      <c r="D24" s="4"/>
      <c r="E24" s="4"/>
      <c r="F24" s="37"/>
      <c r="G24" s="38"/>
      <c r="H24" s="38"/>
      <c r="I24" s="38"/>
      <c r="J24" s="39"/>
      <c r="K24" s="39"/>
      <c r="L24" s="39"/>
      <c r="M24" s="4"/>
      <c r="N24" s="29"/>
    </row>
    <row r="25" spans="1:16" s="5" customFormat="1" ht="15" customHeight="1" x14ac:dyDescent="0.25">
      <c r="A25" s="93" t="s">
        <v>13</v>
      </c>
      <c r="B25" s="93"/>
      <c r="C25" s="109" t="s">
        <v>26</v>
      </c>
      <c r="D25" s="109"/>
      <c r="E25" s="109"/>
      <c r="F25" s="37"/>
      <c r="G25" s="38"/>
      <c r="H25" s="38"/>
      <c r="I25" s="38"/>
      <c r="J25" s="39"/>
      <c r="K25" s="39"/>
      <c r="L25" s="39"/>
      <c r="M25" s="4"/>
      <c r="N25" s="29"/>
    </row>
    <row r="26" spans="1:16" s="5" customFormat="1" ht="15" customHeight="1" x14ac:dyDescent="0.25">
      <c r="A26" s="93" t="s">
        <v>18</v>
      </c>
      <c r="B26" s="93"/>
      <c r="C26" s="109" t="s">
        <v>27</v>
      </c>
      <c r="D26" s="109"/>
      <c r="E26" s="109"/>
      <c r="F26" s="37"/>
      <c r="G26" s="38"/>
      <c r="H26" s="38"/>
      <c r="I26" s="38"/>
      <c r="J26" s="39"/>
      <c r="K26" s="39"/>
      <c r="L26" s="39"/>
      <c r="M26" s="4"/>
      <c r="N26" s="4"/>
    </row>
    <row r="27" spans="1:16" s="5" customFormat="1" ht="15" customHeight="1" x14ac:dyDescent="0.25">
      <c r="A27" s="93" t="s">
        <v>14</v>
      </c>
      <c r="B27" s="93"/>
      <c r="C27" s="109" t="s">
        <v>28</v>
      </c>
      <c r="D27" s="109"/>
      <c r="E27" s="109"/>
      <c r="F27" s="37"/>
      <c r="G27" s="38"/>
      <c r="H27" s="38"/>
      <c r="I27" s="38"/>
      <c r="J27" s="39"/>
      <c r="K27" s="39"/>
      <c r="L27" s="39"/>
      <c r="M27" s="4"/>
      <c r="N27" s="4"/>
    </row>
    <row r="28" spans="1:16" s="5" customFormat="1" ht="15" customHeight="1" x14ac:dyDescent="0.25">
      <c r="A28" s="93"/>
      <c r="B28" s="93"/>
      <c r="C28" s="109"/>
      <c r="D28" s="109"/>
      <c r="E28" s="109"/>
      <c r="F28" s="37"/>
      <c r="G28" s="38"/>
      <c r="H28" s="38"/>
      <c r="I28" s="38"/>
      <c r="J28" s="39"/>
      <c r="K28" s="39"/>
      <c r="L28" s="39"/>
      <c r="M28" s="4"/>
      <c r="N28" s="4"/>
    </row>
    <row r="29" spans="1:16" s="5" customFormat="1" ht="15" customHeight="1" x14ac:dyDescent="0.25">
      <c r="A29" s="93"/>
      <c r="B29" s="93"/>
      <c r="C29" s="109"/>
      <c r="D29" s="109"/>
      <c r="E29" s="109"/>
      <c r="F29" s="37"/>
      <c r="G29" s="38"/>
      <c r="H29" s="38"/>
      <c r="I29" s="38"/>
      <c r="J29" s="39"/>
      <c r="K29" s="39"/>
      <c r="L29" s="39"/>
      <c r="M29" s="4"/>
      <c r="N29" s="4"/>
    </row>
    <row r="30" spans="1:16" s="5" customFormat="1" ht="15" customHeight="1" x14ac:dyDescent="0.25">
      <c r="A30" s="93"/>
      <c r="B30" s="93"/>
      <c r="C30" s="109"/>
      <c r="D30" s="109"/>
      <c r="E30" s="109"/>
      <c r="F30" s="37"/>
      <c r="G30" s="38"/>
      <c r="H30" s="38"/>
      <c r="I30" s="38"/>
      <c r="J30" s="39"/>
      <c r="K30" s="39"/>
      <c r="L30" s="39"/>
      <c r="M30" s="4"/>
      <c r="N30" s="4"/>
    </row>
    <row r="31" spans="1:16" s="5" customFormat="1" ht="15" x14ac:dyDescent="0.25">
      <c r="A31" s="93"/>
      <c r="B31" s="93"/>
      <c r="C31" s="41"/>
      <c r="D31" s="4"/>
      <c r="E31" s="4"/>
      <c r="F31" s="37"/>
      <c r="G31" s="38"/>
      <c r="H31" s="38"/>
      <c r="I31" s="38"/>
      <c r="J31" s="39"/>
      <c r="K31" s="39"/>
      <c r="L31" s="39"/>
      <c r="M31" s="4"/>
      <c r="N31" s="4"/>
    </row>
    <row r="32" spans="1:16" s="5" customFormat="1" ht="15" x14ac:dyDescent="0.25">
      <c r="A32" s="107" t="s">
        <v>29</v>
      </c>
      <c r="B32" s="107"/>
      <c r="C32" s="41"/>
      <c r="D32" s="4"/>
      <c r="E32" s="4"/>
      <c r="F32" s="37"/>
      <c r="G32" s="38"/>
      <c r="H32" s="38"/>
      <c r="I32" s="38"/>
      <c r="J32" s="39"/>
      <c r="K32" s="39"/>
      <c r="L32" s="39"/>
      <c r="M32" s="4"/>
      <c r="N32" s="4"/>
      <c r="P32" s="8"/>
    </row>
    <row r="33" spans="1:14" ht="15" x14ac:dyDescent="0.25">
      <c r="A33" s="93"/>
      <c r="B33" s="93"/>
      <c r="C33" s="42"/>
      <c r="D33" s="4"/>
      <c r="E33" s="30"/>
      <c r="F33" s="3"/>
      <c r="G33" s="1"/>
      <c r="H33" s="1"/>
      <c r="I33" s="1"/>
      <c r="J33" s="7"/>
      <c r="K33" s="7"/>
      <c r="L33" s="7"/>
      <c r="M33" s="30"/>
      <c r="N33" s="4"/>
    </row>
    <row r="34" spans="1:14" ht="15" x14ac:dyDescent="0.25">
      <c r="A34" s="107"/>
      <c r="B34" s="107"/>
      <c r="C34" s="9" t="s">
        <v>25</v>
      </c>
    </row>
    <row r="35" spans="1:14" x14ac:dyDescent="0.25">
      <c r="C35"/>
      <c r="D35"/>
      <c r="F35" s="35"/>
      <c r="G35" s="35"/>
    </row>
    <row r="36" spans="1:14" ht="15.75" x14ac:dyDescent="0.25">
      <c r="B36" s="68"/>
      <c r="C36"/>
      <c r="D36"/>
      <c r="F36" s="37"/>
      <c r="G36" s="37"/>
      <c r="H36" s="69"/>
      <c r="I36" s="72"/>
    </row>
    <row r="37" spans="1:14" ht="15.75" x14ac:dyDescent="0.25">
      <c r="B37" s="70"/>
      <c r="F37" s="37"/>
      <c r="G37" s="37"/>
      <c r="H37" s="69"/>
      <c r="I37" s="69"/>
    </row>
    <row r="38" spans="1:14" ht="15.75" x14ac:dyDescent="0.25">
      <c r="B38" s="70"/>
      <c r="F38" s="37"/>
      <c r="G38" s="37"/>
      <c r="H38" s="69"/>
      <c r="I38" s="69"/>
    </row>
    <row r="39" spans="1:14" ht="15.75" x14ac:dyDescent="0.25">
      <c r="B39" s="70"/>
      <c r="F39" s="37"/>
      <c r="G39" s="37"/>
      <c r="H39" s="69"/>
      <c r="I39" s="69"/>
    </row>
    <row r="40" spans="1:14" ht="15.75" x14ac:dyDescent="0.25">
      <c r="B40" s="70"/>
      <c r="F40" s="37"/>
      <c r="G40" s="37"/>
      <c r="H40" s="69"/>
      <c r="I40" s="74"/>
    </row>
    <row r="41" spans="1:14" ht="15.75" x14ac:dyDescent="0.25">
      <c r="B41" s="71"/>
      <c r="F41" s="37"/>
      <c r="G41" s="37"/>
      <c r="H41" s="74"/>
      <c r="I41" s="75"/>
    </row>
    <row r="42" spans="1:14" ht="15.75" x14ac:dyDescent="0.25">
      <c r="B42" s="72"/>
      <c r="F42" s="37"/>
      <c r="G42" s="37"/>
      <c r="H42" s="72"/>
      <c r="I42" s="75"/>
    </row>
    <row r="43" spans="1:14" ht="15.75" x14ac:dyDescent="0.25">
      <c r="B43" s="72"/>
      <c r="C43"/>
      <c r="D43"/>
      <c r="F43" s="37"/>
      <c r="G43" s="37"/>
      <c r="H43" s="75"/>
      <c r="I43" s="75"/>
    </row>
    <row r="44" spans="1:14" ht="15.75" x14ac:dyDescent="0.25">
      <c r="B44" s="72"/>
      <c r="C44"/>
      <c r="D44"/>
      <c r="E44"/>
      <c r="F44" s="37"/>
      <c r="G44" s="37"/>
      <c r="H44" s="72"/>
      <c r="I44" s="75"/>
    </row>
    <row r="45" spans="1:14" x14ac:dyDescent="0.25">
      <c r="F45" s="3"/>
      <c r="G45" s="3"/>
      <c r="H45" s="76"/>
      <c r="I45" s="76"/>
    </row>
    <row r="46" spans="1:14" x14ac:dyDescent="0.25">
      <c r="B46" s="73"/>
      <c r="H46" s="76"/>
      <c r="I46" s="76"/>
    </row>
  </sheetData>
  <autoFilter ref="C7:N23"/>
  <mergeCells count="31">
    <mergeCell ref="A34:B34"/>
    <mergeCell ref="A32:B32"/>
    <mergeCell ref="A33:B33"/>
    <mergeCell ref="A23:C23"/>
    <mergeCell ref="A26:B26"/>
    <mergeCell ref="A27:B27"/>
    <mergeCell ref="A31:B31"/>
    <mergeCell ref="C27:E27"/>
    <mergeCell ref="C25:E25"/>
    <mergeCell ref="C26:E26"/>
    <mergeCell ref="A28:B28"/>
    <mergeCell ref="C28:E28"/>
    <mergeCell ref="A29:B29"/>
    <mergeCell ref="C29:E29"/>
    <mergeCell ref="A30:B30"/>
    <mergeCell ref="C30:E30"/>
    <mergeCell ref="A22:N22"/>
    <mergeCell ref="A25:B25"/>
    <mergeCell ref="A18:M18"/>
    <mergeCell ref="A1:N1"/>
    <mergeCell ref="G5:L5"/>
    <mergeCell ref="M5:N5"/>
    <mergeCell ref="E5:E6"/>
    <mergeCell ref="F5:F6"/>
    <mergeCell ref="D5:D6"/>
    <mergeCell ref="B5:B6"/>
    <mergeCell ref="A5:A6"/>
    <mergeCell ref="C5:C6"/>
    <mergeCell ref="A4:H4"/>
    <mergeCell ref="A3:L3"/>
    <mergeCell ref="C2:L2"/>
  </mergeCells>
  <pageMargins left="0.23622047244094491" right="0.23622047244094491" top="0.27559055118110237" bottom="0.19685039370078741" header="0.27559055118110237" footer="0.19685039370078741"/>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2019-10-14T09:24:52Z</dcterms:modified>
</cp:coreProperties>
</file>