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90" windowWidth="19420" windowHeight="10850" activeTab="0"/>
  </bookViews>
  <sheets>
    <sheet name="стр.1_6" sheetId="1" r:id="rId1"/>
  </sheets>
  <definedNames>
    <definedName name="_xlnm.Print_Titles" localSheetId="0">'стр.1_6'!$2:$4</definedName>
    <definedName name="_xlnm.Print_Area" localSheetId="0">'стр.1_6'!$A$1:$L$96</definedName>
  </definedNames>
  <calcPr fullCalcOnLoad="1"/>
</workbook>
</file>

<file path=xl/sharedStrings.xml><?xml version="1.0" encoding="utf-8"?>
<sst xmlns="http://schemas.openxmlformats.org/spreadsheetml/2006/main" count="200" uniqueCount="127">
  <si>
    <t>Показатели</t>
  </si>
  <si>
    <t>Единица измерения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</si>
  <si>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</si>
  <si>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</si>
  <si>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</si>
  <si>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</si>
  <si>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</si>
  <si>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</si>
  <si>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Численность населения (в среднегодовом исчислении)</t>
  </si>
  <si>
    <t>Численность населения (на 1 января года)</t>
  </si>
  <si>
    <t>Общий коэффициент рождаемости</t>
  </si>
  <si>
    <t>Суммарный коэффициент рождаемости</t>
  </si>
  <si>
    <t>Общий коэффициент смертности</t>
  </si>
  <si>
    <t>Коэффициент естественного прироста населения</t>
  </si>
  <si>
    <t>Миграционный прирост (убыль)</t>
  </si>
  <si>
    <t>Промышленное производство</t>
  </si>
  <si>
    <t>Объем отгруженных товаров собственного производства, выполненных работ и услуг собственными силами</t>
  </si>
  <si>
    <t>Индекс промышленного производства</t>
  </si>
  <si>
    <t>Индексы производства по видам экономической деятельности</t>
  </si>
  <si>
    <t>Численность населения трудоспособного возраста
(на 1 января года)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</si>
  <si>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</si>
  <si>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</si>
  <si>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</si>
  <si>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</si>
  <si>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</si>
  <si>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</si>
  <si>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</si>
  <si>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% к предыдущему году
в сопоставимых ценах</t>
  </si>
  <si>
    <t>Ожидаемая продолжительность жизни при рождении</t>
  </si>
  <si>
    <t>Производство пищевых продуктов (10)</t>
  </si>
  <si>
    <t>Ремонт и монтаж машин и оборудования (33)</t>
  </si>
  <si>
    <t>Обеспечение электрической энергией, газом и паром;
кондиционирование воздуха (раздел D)</t>
  </si>
  <si>
    <t>Обрабатывающие производства (раздел C)</t>
  </si>
  <si>
    <t>Водоснабжение; водоотведение, организация сбора и утилизации отходов, деятельность по ликвидации загрязнений (раздел E)</t>
  </si>
  <si>
    <t>Сельское хозяйство</t>
  </si>
  <si>
    <t>Продукция сельского хозяйства</t>
  </si>
  <si>
    <t>Индекс производства продукции сельского хозяйства</t>
  </si>
  <si>
    <t>Продукция животноводства</t>
  </si>
  <si>
    <t>Индекс производства продукции животноводства</t>
  </si>
  <si>
    <t>Строительство</t>
  </si>
  <si>
    <t>Объем работ, выполненных по виду деятельности "Строительство"</t>
  </si>
  <si>
    <t>Индекс физического объема работ, выполненных по виду деятельности "Строительство"</t>
  </si>
  <si>
    <t>Индекс-дефлятор по виду деятельности "Строительство"</t>
  </si>
  <si>
    <t>% г/г</t>
  </si>
  <si>
    <t>Ввод в действие жилых домов</t>
  </si>
  <si>
    <t>Малое и среднее предпринимательство, включая микропредприятия</t>
  </si>
  <si>
    <t>Количество малых и средних предприятий, включая микропредприятия (на конец года)</t>
  </si>
  <si>
    <t>единиц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</si>
  <si>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</si>
  <si>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Оборот малых и средних предприятий, включая микропредприятия</t>
  </si>
  <si>
    <t>Инвестиции</t>
  </si>
  <si>
    <t>Инвестиции в основной капитал</t>
  </si>
  <si>
    <t>Индекс физического объема инвестиций в основной капитал</t>
  </si>
  <si>
    <t>%</t>
  </si>
  <si>
    <t>Собственные средства</t>
  </si>
  <si>
    <t>Привлеченные средства, из них: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</si>
  <si>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</si>
  <si>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</si>
  <si>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</si>
  <si>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</si>
  <si>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</si>
  <si>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Налоговые и неналоговые доходы, всего</t>
  </si>
  <si>
    <t>налог на доходы физических лиц</t>
  </si>
  <si>
    <t>акцизы</t>
  </si>
  <si>
    <t>налог на имущество физических лиц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</si>
  <si>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</si>
  <si>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</si>
  <si>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</si>
  <si>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</si>
  <si>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</si>
  <si>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</si>
  <si>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</si>
  <si>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</si>
  <si>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</si>
  <si>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</si>
  <si>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</si>
  <si>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</si>
  <si>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</si>
  <si>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</si>
  <si>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</si>
  <si>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</si>
  <si>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Денежные доходы населения</t>
  </si>
  <si>
    <t>Реальные располагаемые денежные доходы населения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</si>
  <si>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</si>
  <si>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</si>
  <si>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Численность рабочей силы</t>
  </si>
  <si>
    <t>Среднегодовая численность занятых в экономике (по данным баланса трудовых ресурсов)</t>
  </si>
  <si>
    <t>Номинальная начисленная среднемесячная заработная плата работников организаций</t>
  </si>
  <si>
    <t>рублей</t>
  </si>
  <si>
    <t>Темп роста номинальной начисленной среднемесячной заработной платы работников организаций</t>
  </si>
  <si>
    <t>Реальная заработная плата работников организаций</t>
  </si>
  <si>
    <t>Уровень зарегистрированной безработицы (на конец года)</t>
  </si>
  <si>
    <t>Численность безработных, зарегистрированных в государственных учреждениях службы занятости населения (на конец года)</t>
  </si>
  <si>
    <t>Фонд заработной платы работников организаций</t>
  </si>
  <si>
    <t>млн руб.</t>
  </si>
  <si>
    <t>млн рублей</t>
  </si>
  <si>
    <t>млрд руб.</t>
  </si>
  <si>
    <t>в ценах соответствующих лет; млн руб.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</si>
  <si>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</si>
  <si>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</si>
  <si>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</si>
  <si>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</si>
  <si>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 xml:space="preserve">отчет </t>
  </si>
  <si>
    <t>базовый</t>
  </si>
  <si>
    <t>1.</t>
  </si>
  <si>
    <t>2.</t>
  </si>
  <si>
    <t>Бюджет муниципального образования</t>
  </si>
  <si>
    <t>Доходы консолидированного бюджета муниципального образования</t>
  </si>
  <si>
    <t>Налоговые доходы всего, в том числе:</t>
  </si>
  <si>
    <t xml:space="preserve">дотации </t>
  </si>
  <si>
    <t xml:space="preserve">субсидии </t>
  </si>
  <si>
    <t xml:space="preserve">субвенции </t>
  </si>
  <si>
    <t>Расходы консолидированного бюджета муниципального образования всего, в том числе по направлениям:</t>
  </si>
  <si>
    <t>Дефицит(-), профицит(+) бюджета муниципального образования</t>
  </si>
  <si>
    <t>Муниципальный долг</t>
  </si>
  <si>
    <t>3.</t>
  </si>
  <si>
    <t>4.</t>
  </si>
  <si>
    <t>6.</t>
  </si>
  <si>
    <t>7.</t>
  </si>
  <si>
    <t>8.</t>
  </si>
  <si>
    <t>9.</t>
  </si>
  <si>
    <t>10.</t>
  </si>
  <si>
    <t>налоги на совокупный доход</t>
  </si>
  <si>
    <t>прочие налоговые доходы</t>
  </si>
  <si>
    <t>Основные показатели прогноза социально-экономического развития на среднесрочный период муниципального образования- городской округ город Югорск</t>
  </si>
  <si>
    <t>в 9,7 р.</t>
  </si>
  <si>
    <t>кредиты банков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</si>
</sst>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00"/>
  </numFmts>
  <fonts count="51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34" borderId="11" xfId="0" applyFont="1" applyFill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73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/>
    </xf>
    <xf numFmtId="174" fontId="11" fillId="0" borderId="11" xfId="0" applyNumberFormat="1" applyFont="1" applyBorder="1" applyAlignment="1" applyProtection="1">
      <alignment horizontal="center" vertical="center" wrapText="1"/>
      <protection locked="0"/>
    </xf>
    <xf numFmtId="174" fontId="1" fillId="0" borderId="11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174" fontId="1" fillId="0" borderId="14" xfId="0" applyNumberFormat="1" applyFont="1" applyBorder="1" applyAlignment="1">
      <alignment horizontal="center"/>
    </xf>
    <xf numFmtId="174" fontId="1" fillId="0" borderId="14" xfId="0" applyNumberFormat="1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5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vertical="center" wrapText="1"/>
    </xf>
    <xf numFmtId="2" fontId="1" fillId="34" borderId="11" xfId="0" applyNumberFormat="1" applyFont="1" applyFill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 wrapText="1"/>
    </xf>
    <xf numFmtId="172" fontId="1" fillId="34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view="pageBreakPreview" zoomScale="83" zoomScaleNormal="200" zoomScaleSheetLayoutView="83" zoomScalePageLayoutView="0" workbookViewId="0" topLeftCell="B28">
      <selection activeCell="E38" sqref="E38"/>
    </sheetView>
  </sheetViews>
  <sheetFormatPr defaultColWidth="9.125" defaultRowHeight="12.75"/>
  <cols>
    <col min="1" max="1" width="3.125" style="3" customWidth="1"/>
    <col min="2" max="2" width="33.875" style="1" customWidth="1"/>
    <col min="3" max="3" width="14.50390625" style="1" customWidth="1"/>
    <col min="4" max="4" width="8.50390625" style="1" customWidth="1"/>
    <col min="5" max="5" width="8.125" style="1" customWidth="1"/>
    <col min="6" max="6" width="9.00390625" style="1" customWidth="1"/>
    <col min="7" max="12" width="9.75390625" style="1" customWidth="1"/>
    <col min="13" max="16384" width="9.125" style="1" customWidth="1"/>
  </cols>
  <sheetData>
    <row r="1" spans="1:12" s="5" customFormat="1" ht="31.5" customHeight="1">
      <c r="A1" s="63" t="s">
        <v>124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2" customFormat="1" ht="21" customHeight="1">
      <c r="A2" s="37"/>
      <c r="B2" s="38"/>
      <c r="C2" s="38"/>
      <c r="D2" s="39" t="s">
        <v>102</v>
      </c>
      <c r="E2" s="39" t="s">
        <v>102</v>
      </c>
      <c r="F2" s="40" t="s">
        <v>2</v>
      </c>
      <c r="G2" s="67" t="s">
        <v>6</v>
      </c>
      <c r="H2" s="68"/>
      <c r="I2" s="68"/>
      <c r="J2" s="68"/>
      <c r="K2" s="68"/>
      <c r="L2" s="68"/>
    </row>
    <row r="3" spans="1:12" s="2" customFormat="1" ht="12.75">
      <c r="A3" s="41"/>
      <c r="B3" s="42" t="s">
        <v>0</v>
      </c>
      <c r="C3" s="42" t="s">
        <v>1</v>
      </c>
      <c r="D3" s="43"/>
      <c r="E3" s="38"/>
      <c r="F3" s="38"/>
      <c r="G3" s="65">
        <v>2021</v>
      </c>
      <c r="H3" s="66"/>
      <c r="I3" s="65">
        <v>2022</v>
      </c>
      <c r="J3" s="66"/>
      <c r="K3" s="65">
        <v>2023</v>
      </c>
      <c r="L3" s="66"/>
    </row>
    <row r="4" spans="1:12" s="2" customFormat="1" ht="12" customHeight="1">
      <c r="A4" s="41"/>
      <c r="B4" s="42"/>
      <c r="C4" s="42"/>
      <c r="D4" s="16">
        <v>2018</v>
      </c>
      <c r="E4" s="15">
        <v>2019</v>
      </c>
      <c r="F4" s="15">
        <v>2020</v>
      </c>
      <c r="G4" s="39" t="s">
        <v>3</v>
      </c>
      <c r="H4" s="39" t="s">
        <v>103</v>
      </c>
      <c r="I4" s="39" t="s">
        <v>3</v>
      </c>
      <c r="J4" s="39" t="s">
        <v>103</v>
      </c>
      <c r="K4" s="39" t="s">
        <v>3</v>
      </c>
      <c r="L4" s="39" t="s">
        <v>103</v>
      </c>
    </row>
    <row r="5" spans="1:12" s="2" customFormat="1" ht="12" customHeight="1">
      <c r="A5" s="44"/>
      <c r="B5" s="45"/>
      <c r="C5" s="45"/>
      <c r="D5" s="46"/>
      <c r="E5" s="45"/>
      <c r="F5" s="45"/>
      <c r="G5" s="39" t="s">
        <v>4</v>
      </c>
      <c r="H5" s="39" t="s">
        <v>5</v>
      </c>
      <c r="I5" s="39" t="s">
        <v>4</v>
      </c>
      <c r="J5" s="39" t="s">
        <v>5</v>
      </c>
      <c r="K5" s="39" t="s">
        <v>4</v>
      </c>
      <c r="L5" s="39" t="s">
        <v>5</v>
      </c>
    </row>
    <row r="6" spans="1:12" s="2" customFormat="1" ht="12.75">
      <c r="A6" s="23" t="s">
        <v>104</v>
      </c>
      <c r="B6" s="30" t="s">
        <v>7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s="2" customFormat="1" ht="33" customHeight="1">
      <c r="A7" s="14"/>
      <c r="B7" s="19" t="s">
        <v>8</v>
      </c>
      <c r="C7" s="7" t="s">
        <v>20</v>
      </c>
      <c r="D7" s="13">
        <v>37.4</v>
      </c>
      <c r="E7" s="13">
        <v>37.7</v>
      </c>
      <c r="F7" s="13">
        <v>37.8</v>
      </c>
      <c r="G7" s="13">
        <v>37.85</v>
      </c>
      <c r="H7" s="13">
        <v>37.86</v>
      </c>
      <c r="I7" s="13">
        <v>38.13</v>
      </c>
      <c r="J7" s="13">
        <v>38.18</v>
      </c>
      <c r="K7" s="13">
        <v>38.35</v>
      </c>
      <c r="L7" s="13">
        <v>38.42</v>
      </c>
    </row>
    <row r="8" spans="1:12" s="2" customFormat="1" ht="22.5" customHeight="1">
      <c r="A8" s="14"/>
      <c r="B8" s="19" t="s">
        <v>9</v>
      </c>
      <c r="C8" s="7" t="s">
        <v>20</v>
      </c>
      <c r="D8" s="13">
        <v>37.41</v>
      </c>
      <c r="E8" s="18">
        <v>37.42</v>
      </c>
      <c r="F8" s="18">
        <v>37.97</v>
      </c>
      <c r="G8" s="13">
        <v>37.6</v>
      </c>
      <c r="H8" s="13">
        <v>37.7</v>
      </c>
      <c r="I8" s="13">
        <v>38.03</v>
      </c>
      <c r="J8" s="13">
        <v>38.06</v>
      </c>
      <c r="K8" s="13">
        <v>38.2</v>
      </c>
      <c r="L8" s="13">
        <v>38.3</v>
      </c>
    </row>
    <row r="9" spans="1:12" s="11" customFormat="1" ht="45" customHeight="1">
      <c r="A9" s="14"/>
      <c r="B9" s="19" t="s">
        <v>19</v>
      </c>
      <c r="C9" s="7" t="s">
        <v>20</v>
      </c>
      <c r="D9" s="13">
        <v>21.9</v>
      </c>
      <c r="E9" s="13">
        <v>24.14</v>
      </c>
      <c r="F9" s="13">
        <v>24.5</v>
      </c>
      <c r="G9" s="13">
        <v>24.14</v>
      </c>
      <c r="H9" s="13">
        <v>24.14</v>
      </c>
      <c r="I9" s="13">
        <v>24.4</v>
      </c>
      <c r="J9" s="13">
        <v>24.44</v>
      </c>
      <c r="K9" s="13">
        <v>24.5</v>
      </c>
      <c r="L9" s="13">
        <v>24.6</v>
      </c>
    </row>
    <row r="10" spans="1:12" s="2" customFormat="1" ht="46.5" customHeight="1">
      <c r="A10" s="14"/>
      <c r="B10" s="19" t="s">
        <v>23</v>
      </c>
      <c r="C10" s="7" t="s">
        <v>20</v>
      </c>
      <c r="D10" s="13">
        <v>6.67</v>
      </c>
      <c r="E10" s="13">
        <v>4.28</v>
      </c>
      <c r="F10" s="13">
        <v>4.69</v>
      </c>
      <c r="G10" s="13">
        <v>4.78</v>
      </c>
      <c r="H10" s="13">
        <v>4.78</v>
      </c>
      <c r="I10" s="13">
        <v>4.8</v>
      </c>
      <c r="J10" s="13">
        <v>4.85</v>
      </c>
      <c r="K10" s="13">
        <v>4.9</v>
      </c>
      <c r="L10" s="13">
        <v>4.92</v>
      </c>
    </row>
    <row r="11" spans="1:12" s="2" customFormat="1" ht="34.5" customHeight="1">
      <c r="A11" s="14"/>
      <c r="B11" s="19" t="s">
        <v>28</v>
      </c>
      <c r="C11" s="7" t="s">
        <v>21</v>
      </c>
      <c r="D11" s="13">
        <v>74.3</v>
      </c>
      <c r="E11" s="13">
        <v>75.04</v>
      </c>
      <c r="F11" s="13">
        <v>74.49</v>
      </c>
      <c r="G11" s="13">
        <v>74.81</v>
      </c>
      <c r="H11" s="18">
        <v>75.21</v>
      </c>
      <c r="I11" s="13">
        <v>75.64</v>
      </c>
      <c r="J11" s="13">
        <v>75.94</v>
      </c>
      <c r="K11" s="13">
        <v>76.38</v>
      </c>
      <c r="L11" s="13">
        <v>76.51</v>
      </c>
    </row>
    <row r="12" spans="1:12" s="2" customFormat="1" ht="37.5" customHeight="1">
      <c r="A12" s="14"/>
      <c r="B12" s="19" t="s">
        <v>10</v>
      </c>
      <c r="C12" s="8" t="s">
        <v>22</v>
      </c>
      <c r="D12" s="13">
        <v>12.3</v>
      </c>
      <c r="E12" s="13">
        <v>12.2</v>
      </c>
      <c r="F12" s="13">
        <v>12.1</v>
      </c>
      <c r="G12" s="13">
        <v>12.2</v>
      </c>
      <c r="H12" s="13">
        <v>12.1</v>
      </c>
      <c r="I12" s="13">
        <v>12.3</v>
      </c>
      <c r="J12" s="13">
        <v>12.4</v>
      </c>
      <c r="K12" s="13">
        <v>12.3</v>
      </c>
      <c r="L12" s="13">
        <v>12.4</v>
      </c>
    </row>
    <row r="13" spans="1:12" s="2" customFormat="1" ht="22.5" customHeight="1">
      <c r="A13" s="14"/>
      <c r="B13" s="19" t="s">
        <v>11</v>
      </c>
      <c r="C13" s="7" t="s">
        <v>24</v>
      </c>
      <c r="D13" s="13">
        <v>1.7</v>
      </c>
      <c r="E13" s="13">
        <v>1.677</v>
      </c>
      <c r="F13" s="13">
        <v>1.687</v>
      </c>
      <c r="G13" s="13">
        <v>1.676</v>
      </c>
      <c r="H13" s="13">
        <v>1.676</v>
      </c>
      <c r="I13" s="13">
        <v>1.694</v>
      </c>
      <c r="J13" s="13">
        <v>1.713</v>
      </c>
      <c r="K13" s="13">
        <v>1.7</v>
      </c>
      <c r="L13" s="13">
        <v>1.707</v>
      </c>
    </row>
    <row r="14" spans="1:12" s="2" customFormat="1" ht="16.5">
      <c r="A14" s="14"/>
      <c r="B14" s="19" t="s">
        <v>12</v>
      </c>
      <c r="C14" s="8" t="s">
        <v>25</v>
      </c>
      <c r="D14" s="13">
        <v>6.7</v>
      </c>
      <c r="E14" s="13">
        <v>7.2</v>
      </c>
      <c r="F14" s="13">
        <v>6.5</v>
      </c>
      <c r="G14" s="21">
        <v>7</v>
      </c>
      <c r="H14" s="13">
        <v>6.9</v>
      </c>
      <c r="I14" s="13">
        <v>7.1</v>
      </c>
      <c r="J14" s="13">
        <v>7.1</v>
      </c>
      <c r="K14" s="21">
        <v>7</v>
      </c>
      <c r="L14" s="21">
        <v>7</v>
      </c>
    </row>
    <row r="15" spans="1:12" s="2" customFormat="1" ht="25.5">
      <c r="A15" s="14"/>
      <c r="B15" s="19" t="s">
        <v>13</v>
      </c>
      <c r="C15" s="7" t="s">
        <v>26</v>
      </c>
      <c r="D15" s="13">
        <v>5.7</v>
      </c>
      <c r="E15" s="21">
        <v>5</v>
      </c>
      <c r="F15" s="13">
        <v>5.6</v>
      </c>
      <c r="G15" s="13">
        <v>5.2</v>
      </c>
      <c r="H15" s="13">
        <v>5.2</v>
      </c>
      <c r="I15" s="13">
        <v>5.2</v>
      </c>
      <c r="J15" s="13">
        <v>5.3</v>
      </c>
      <c r="K15" s="13">
        <v>5.3</v>
      </c>
      <c r="L15" s="13">
        <v>5.3</v>
      </c>
    </row>
    <row r="16" spans="1:12" s="2" customFormat="1" ht="21" customHeight="1">
      <c r="A16" s="14"/>
      <c r="B16" s="19" t="s">
        <v>14</v>
      </c>
      <c r="C16" s="7" t="s">
        <v>20</v>
      </c>
      <c r="D16" s="13">
        <v>-0.202</v>
      </c>
      <c r="E16" s="20">
        <v>0.544</v>
      </c>
      <c r="F16" s="20">
        <v>-0.292</v>
      </c>
      <c r="G16" s="13">
        <v>0.354</v>
      </c>
      <c r="H16" s="13">
        <v>0.386</v>
      </c>
      <c r="I16" s="24">
        <v>0.21</v>
      </c>
      <c r="J16" s="24">
        <v>0.25</v>
      </c>
      <c r="K16" s="24">
        <v>0.219</v>
      </c>
      <c r="L16" s="24">
        <v>0.225</v>
      </c>
    </row>
    <row r="17" spans="1:12" s="2" customFormat="1" ht="12.75">
      <c r="A17" s="23" t="s">
        <v>105</v>
      </c>
      <c r="B17" s="30" t="s">
        <v>15</v>
      </c>
      <c r="C17" s="9"/>
      <c r="D17" s="17"/>
      <c r="E17" s="17"/>
      <c r="F17" s="17"/>
      <c r="G17" s="17"/>
      <c r="H17" s="17"/>
      <c r="I17" s="17"/>
      <c r="J17" s="17"/>
      <c r="K17" s="17"/>
      <c r="L17" s="17"/>
    </row>
    <row r="18" spans="1:12" s="2" customFormat="1" ht="51.75">
      <c r="A18" s="14"/>
      <c r="B18" s="19" t="s">
        <v>16</v>
      </c>
      <c r="C18" s="7" t="s">
        <v>94</v>
      </c>
      <c r="D18" s="21">
        <v>1523.5</v>
      </c>
      <c r="E18" s="21">
        <v>1260.1999999999998</v>
      </c>
      <c r="F18" s="21">
        <v>1231.185994</v>
      </c>
      <c r="G18" s="21">
        <v>1292.7470627878</v>
      </c>
      <c r="H18" s="21">
        <v>1292.8005718125598</v>
      </c>
      <c r="I18" s="21">
        <v>1360.5598081304202</v>
      </c>
      <c r="J18" s="21">
        <v>1364.2631781402147</v>
      </c>
      <c r="K18" s="21">
        <v>1432.4838650891693</v>
      </c>
      <c r="L18" s="21">
        <v>1441.9160822447288</v>
      </c>
    </row>
    <row r="19" spans="1:12" s="2" customFormat="1" ht="25.5" customHeight="1">
      <c r="A19" s="14"/>
      <c r="B19" s="19" t="s">
        <v>17</v>
      </c>
      <c r="C19" s="8" t="s">
        <v>27</v>
      </c>
      <c r="D19" s="21">
        <v>130.36890334979196</v>
      </c>
      <c r="E19" s="21">
        <v>82.68045114034258</v>
      </c>
      <c r="F19" s="21">
        <v>93.43293555536214</v>
      </c>
      <c r="G19" s="21">
        <v>100.21926297944579</v>
      </c>
      <c r="H19" s="21">
        <v>100.49655804179736</v>
      </c>
      <c r="I19" s="21">
        <v>100.55422120514461</v>
      </c>
      <c r="J19" s="21">
        <v>100.88977975640847</v>
      </c>
      <c r="K19" s="21">
        <v>100.69828310627322</v>
      </c>
      <c r="L19" s="21">
        <v>100.99707425820324</v>
      </c>
    </row>
    <row r="20" spans="1:12" s="2" customFormat="1" ht="31.5" customHeight="1">
      <c r="A20" s="14"/>
      <c r="B20" s="22" t="s">
        <v>18</v>
      </c>
      <c r="C20" s="7"/>
      <c r="D20" s="13"/>
      <c r="E20" s="13"/>
      <c r="F20" s="13"/>
      <c r="G20" s="13"/>
      <c r="H20" s="13"/>
      <c r="I20" s="13"/>
      <c r="J20" s="13"/>
      <c r="K20" s="13"/>
      <c r="L20" s="13"/>
    </row>
    <row r="21" spans="1:12" s="2" customFormat="1" ht="25.5">
      <c r="A21" s="14"/>
      <c r="B21" s="22" t="s">
        <v>32</v>
      </c>
      <c r="C21" s="8" t="s">
        <v>27</v>
      </c>
      <c r="D21" s="21">
        <v>195</v>
      </c>
      <c r="E21" s="21">
        <v>74.27659429249948</v>
      </c>
      <c r="F21" s="21">
        <v>90.86428550084062</v>
      </c>
      <c r="G21" s="21">
        <v>100.23251285585341</v>
      </c>
      <c r="H21" s="21">
        <v>100.43251285585339</v>
      </c>
      <c r="I21" s="21">
        <v>100.38368397037219</v>
      </c>
      <c r="J21" s="21">
        <v>100.60815795546887</v>
      </c>
      <c r="K21" s="21">
        <v>100.55928456438228</v>
      </c>
      <c r="L21" s="21">
        <v>100.71633080522318</v>
      </c>
    </row>
    <row r="22" spans="1:12" s="2" customFormat="1" ht="16.5">
      <c r="A22" s="14"/>
      <c r="B22" s="19" t="s">
        <v>29</v>
      </c>
      <c r="C22" s="8" t="s">
        <v>27</v>
      </c>
      <c r="D22" s="21">
        <v>39</v>
      </c>
      <c r="E22" s="21">
        <v>95.86641294142615</v>
      </c>
      <c r="F22" s="13">
        <v>100.5</v>
      </c>
      <c r="G22" s="13">
        <v>100.6</v>
      </c>
      <c r="H22" s="13">
        <v>100.8</v>
      </c>
      <c r="I22" s="13">
        <v>100.2</v>
      </c>
      <c r="J22" s="13">
        <v>100.7</v>
      </c>
      <c r="K22" s="13">
        <v>100.1</v>
      </c>
      <c r="L22" s="13">
        <v>100.9</v>
      </c>
    </row>
    <row r="23" spans="1:12" s="2" customFormat="1" ht="25.5">
      <c r="A23" s="14"/>
      <c r="B23" s="19" t="s">
        <v>30</v>
      </c>
      <c r="C23" s="8" t="s">
        <v>27</v>
      </c>
      <c r="D23" s="21">
        <v>260.5</v>
      </c>
      <c r="E23" s="21">
        <v>72.97307677535814</v>
      </c>
      <c r="F23" s="13">
        <v>90.1</v>
      </c>
      <c r="G23" s="13">
        <v>100.2</v>
      </c>
      <c r="H23" s="13">
        <v>100.4</v>
      </c>
      <c r="I23" s="13">
        <v>100.4</v>
      </c>
      <c r="J23" s="13">
        <v>100.6</v>
      </c>
      <c r="K23" s="13">
        <v>100.6</v>
      </c>
      <c r="L23" s="13">
        <v>100.7</v>
      </c>
    </row>
    <row r="24" spans="1:12" s="2" customFormat="1" ht="48" customHeight="1">
      <c r="A24" s="14"/>
      <c r="B24" s="22" t="s">
        <v>31</v>
      </c>
      <c r="C24" s="8" t="s">
        <v>27</v>
      </c>
      <c r="D24" s="21">
        <v>82.8</v>
      </c>
      <c r="E24" s="21">
        <v>86.55672375876037</v>
      </c>
      <c r="F24" s="21">
        <v>97</v>
      </c>
      <c r="G24" s="13">
        <v>100.1</v>
      </c>
      <c r="H24" s="13">
        <v>100.5</v>
      </c>
      <c r="I24" s="21">
        <v>101</v>
      </c>
      <c r="J24" s="13">
        <v>101.5</v>
      </c>
      <c r="K24" s="21">
        <v>101</v>
      </c>
      <c r="L24" s="13">
        <v>101.5</v>
      </c>
    </row>
    <row r="25" spans="1:12" s="2" customFormat="1" ht="53.25" customHeight="1">
      <c r="A25" s="14"/>
      <c r="B25" s="22" t="s">
        <v>33</v>
      </c>
      <c r="C25" s="8" t="s">
        <v>27</v>
      </c>
      <c r="D25" s="21">
        <v>97.6</v>
      </c>
      <c r="E25" s="21">
        <v>82.51673040152964</v>
      </c>
      <c r="F25" s="13">
        <v>96.5</v>
      </c>
      <c r="G25" s="13">
        <v>100.5</v>
      </c>
      <c r="H25" s="13">
        <v>100.8</v>
      </c>
      <c r="I25" s="13">
        <v>100.1</v>
      </c>
      <c r="J25" s="13">
        <v>100.5</v>
      </c>
      <c r="K25" s="13">
        <v>100.5</v>
      </c>
      <c r="L25" s="13">
        <v>100.9</v>
      </c>
    </row>
    <row r="26" spans="1:12" s="2" customFormat="1" ht="12.75">
      <c r="A26" s="23" t="s">
        <v>115</v>
      </c>
      <c r="B26" s="30" t="s">
        <v>34</v>
      </c>
      <c r="C26" s="10"/>
      <c r="D26" s="17"/>
      <c r="E26" s="17"/>
      <c r="F26" s="17"/>
      <c r="G26" s="17"/>
      <c r="H26" s="17"/>
      <c r="I26" s="17"/>
      <c r="J26" s="17"/>
      <c r="K26" s="17"/>
      <c r="L26" s="17"/>
    </row>
    <row r="27" spans="1:12" s="2" customFormat="1" ht="12.75">
      <c r="A27" s="14"/>
      <c r="B27" s="19" t="s">
        <v>35</v>
      </c>
      <c r="C27" s="7" t="s">
        <v>94</v>
      </c>
      <c r="D27" s="13">
        <v>290.2</v>
      </c>
      <c r="E27" s="13">
        <v>408.4</v>
      </c>
      <c r="F27" s="21">
        <v>387.56</v>
      </c>
      <c r="G27" s="21">
        <v>403.88286452</v>
      </c>
      <c r="H27" s="21">
        <v>405.11491776</v>
      </c>
      <c r="I27" s="21">
        <v>422.13836999630394</v>
      </c>
      <c r="J27" s="21">
        <v>425.9653723472717</v>
      </c>
      <c r="K27" s="21">
        <v>441.87756017733113</v>
      </c>
      <c r="L27" s="21">
        <v>448.9845410689182</v>
      </c>
    </row>
    <row r="28" spans="1:12" s="2" customFormat="1" ht="25.5">
      <c r="A28" s="14"/>
      <c r="B28" s="19" t="s">
        <v>36</v>
      </c>
      <c r="C28" s="8" t="s">
        <v>27</v>
      </c>
      <c r="D28" s="13">
        <v>104.8</v>
      </c>
      <c r="E28" s="21">
        <v>119.435229286688</v>
      </c>
      <c r="F28" s="21">
        <v>90.8976624975139</v>
      </c>
      <c r="G28" s="21">
        <v>100.3</v>
      </c>
      <c r="H28" s="21">
        <v>100.8</v>
      </c>
      <c r="I28" s="21">
        <v>100.5</v>
      </c>
      <c r="J28" s="21">
        <v>101.2</v>
      </c>
      <c r="K28" s="21">
        <v>100.65</v>
      </c>
      <c r="L28" s="21">
        <v>101.35</v>
      </c>
    </row>
    <row r="29" spans="1:12" s="2" customFormat="1" ht="12.75">
      <c r="A29" s="14"/>
      <c r="B29" s="19" t="s">
        <v>37</v>
      </c>
      <c r="C29" s="7" t="s">
        <v>94</v>
      </c>
      <c r="D29" s="13">
        <v>290.2</v>
      </c>
      <c r="E29" s="13">
        <v>408.4</v>
      </c>
      <c r="F29" s="21">
        <v>387.56</v>
      </c>
      <c r="G29" s="21">
        <v>403.88286452</v>
      </c>
      <c r="H29" s="21">
        <v>405.11491776</v>
      </c>
      <c r="I29" s="21">
        <v>422.13836999630394</v>
      </c>
      <c r="J29" s="21">
        <v>425.9653723472717</v>
      </c>
      <c r="K29" s="21">
        <v>441.87756017733113</v>
      </c>
      <c r="L29" s="21">
        <v>448.9845410689182</v>
      </c>
    </row>
    <row r="30" spans="1:12" s="2" customFormat="1" ht="25.5">
      <c r="A30" s="14"/>
      <c r="B30" s="19" t="s">
        <v>38</v>
      </c>
      <c r="C30" s="8" t="s">
        <v>27</v>
      </c>
      <c r="D30" s="13">
        <v>104.8</v>
      </c>
      <c r="E30" s="21">
        <v>119.435229286688</v>
      </c>
      <c r="F30" s="21">
        <v>90.8976624975139</v>
      </c>
      <c r="G30" s="21">
        <v>100.3</v>
      </c>
      <c r="H30" s="21">
        <v>100.8</v>
      </c>
      <c r="I30" s="21">
        <v>100.5</v>
      </c>
      <c r="J30" s="21">
        <v>101.2</v>
      </c>
      <c r="K30" s="21">
        <v>100.65</v>
      </c>
      <c r="L30" s="21">
        <v>101.35</v>
      </c>
    </row>
    <row r="31" spans="1:12" s="2" customFormat="1" ht="12.75">
      <c r="A31" s="23" t="s">
        <v>116</v>
      </c>
      <c r="B31" s="30" t="s">
        <v>39</v>
      </c>
      <c r="C31" s="9"/>
      <c r="D31" s="17"/>
      <c r="E31" s="17"/>
      <c r="F31" s="17"/>
      <c r="G31" s="17"/>
      <c r="H31" s="17"/>
      <c r="I31" s="17"/>
      <c r="J31" s="17"/>
      <c r="K31" s="17"/>
      <c r="L31" s="17"/>
    </row>
    <row r="32" spans="1:12" s="2" customFormat="1" ht="29.25" customHeight="1">
      <c r="A32" s="14"/>
      <c r="B32" s="19" t="s">
        <v>40</v>
      </c>
      <c r="C32" s="8" t="s">
        <v>97</v>
      </c>
      <c r="D32" s="26">
        <v>36.8</v>
      </c>
      <c r="E32" s="28">
        <v>377.5</v>
      </c>
      <c r="F32" s="28">
        <f>SUM(E32*F33*F34/10000)</f>
        <v>47.7915</v>
      </c>
      <c r="G32" s="28">
        <f>SUM(F32*G33*G34/10000)</f>
        <v>50.372240999999995</v>
      </c>
      <c r="H32" s="28">
        <f>SUM(F32*H33*H34/10000)</f>
        <v>50.523357723</v>
      </c>
      <c r="I32" s="28">
        <f>SUM(G32*I33*I34/10000)</f>
        <v>53.19852669802799</v>
      </c>
      <c r="J32" s="28">
        <f>SUM(H32*J33*J34/10000)</f>
        <v>53.36554921170736</v>
      </c>
      <c r="K32" s="28">
        <f>SUM(I32*K33*K34/10000)</f>
        <v>56.07406666163649</v>
      </c>
      <c r="L32" s="28">
        <f>SUM(J32*L33*L34/10000)</f>
        <v>56.308979444028296</v>
      </c>
    </row>
    <row r="33" spans="1:12" s="2" customFormat="1" ht="39">
      <c r="A33" s="14"/>
      <c r="B33" s="19" t="s">
        <v>41</v>
      </c>
      <c r="C33" s="8" t="s">
        <v>27</v>
      </c>
      <c r="D33" s="27">
        <v>7.7</v>
      </c>
      <c r="E33" s="28" t="s">
        <v>125</v>
      </c>
      <c r="F33" s="28">
        <v>12</v>
      </c>
      <c r="G33" s="28">
        <v>100</v>
      </c>
      <c r="H33" s="28">
        <v>100.3</v>
      </c>
      <c r="I33" s="28">
        <v>100.2</v>
      </c>
      <c r="J33" s="28">
        <v>100.5</v>
      </c>
      <c r="K33" s="28">
        <v>100.1</v>
      </c>
      <c r="L33" s="28">
        <v>100.3</v>
      </c>
    </row>
    <row r="34" spans="1:12" s="2" customFormat="1" ht="36" customHeight="1">
      <c r="A34" s="14"/>
      <c r="B34" s="19" t="s">
        <v>42</v>
      </c>
      <c r="C34" s="8" t="s">
        <v>43</v>
      </c>
      <c r="D34" s="27">
        <v>105.2</v>
      </c>
      <c r="E34" s="28">
        <v>105.7</v>
      </c>
      <c r="F34" s="28">
        <v>105.5</v>
      </c>
      <c r="G34" s="28">
        <v>105.4</v>
      </c>
      <c r="H34" s="28">
        <v>105.4</v>
      </c>
      <c r="I34" s="28">
        <v>105.4</v>
      </c>
      <c r="J34" s="28">
        <v>105.1</v>
      </c>
      <c r="K34" s="28">
        <v>105.3</v>
      </c>
      <c r="L34" s="28">
        <v>105.2</v>
      </c>
    </row>
    <row r="35" spans="1:12" s="2" customFormat="1" ht="22.5" customHeight="1">
      <c r="A35" s="14"/>
      <c r="B35" s="19" t="s">
        <v>44</v>
      </c>
      <c r="C35" s="7" t="s">
        <v>100</v>
      </c>
      <c r="D35" s="14">
        <v>14.2</v>
      </c>
      <c r="E35" s="14">
        <v>20.1</v>
      </c>
      <c r="F35" s="54">
        <v>28</v>
      </c>
      <c r="G35" s="14">
        <v>25.8</v>
      </c>
      <c r="H35" s="14">
        <v>28.1</v>
      </c>
      <c r="I35" s="14">
        <v>34.4</v>
      </c>
      <c r="J35" s="14">
        <v>36.9</v>
      </c>
      <c r="K35" s="14">
        <v>32.8</v>
      </c>
      <c r="L35" s="14">
        <v>34.2</v>
      </c>
    </row>
    <row r="36" spans="1:12" s="2" customFormat="1" ht="39">
      <c r="A36" s="23" t="s">
        <v>117</v>
      </c>
      <c r="B36" s="30" t="s">
        <v>45</v>
      </c>
      <c r="C36" s="9"/>
      <c r="D36" s="17"/>
      <c r="E36" s="17"/>
      <c r="F36" s="17"/>
      <c r="G36" s="17"/>
      <c r="H36" s="17"/>
      <c r="I36" s="17"/>
      <c r="J36" s="17"/>
      <c r="K36" s="17"/>
      <c r="L36" s="17"/>
    </row>
    <row r="37" spans="1:12" s="2" customFormat="1" ht="48" customHeight="1">
      <c r="A37" s="14"/>
      <c r="B37" s="19" t="s">
        <v>46</v>
      </c>
      <c r="C37" s="7" t="s">
        <v>47</v>
      </c>
      <c r="D37" s="13">
        <v>367</v>
      </c>
      <c r="E37" s="13">
        <v>362</v>
      </c>
      <c r="F37" s="13">
        <v>360</v>
      </c>
      <c r="G37" s="13">
        <v>360</v>
      </c>
      <c r="H37" s="13">
        <v>365</v>
      </c>
      <c r="I37" s="13">
        <v>365</v>
      </c>
      <c r="J37" s="13">
        <v>370</v>
      </c>
      <c r="K37" s="13">
        <v>370</v>
      </c>
      <c r="L37" s="13">
        <v>375</v>
      </c>
    </row>
    <row r="38" spans="1:12" s="2" customFormat="1" ht="68.25" customHeight="1">
      <c r="A38" s="14"/>
      <c r="B38" s="19" t="s">
        <v>48</v>
      </c>
      <c r="C38" s="7" t="s">
        <v>20</v>
      </c>
      <c r="D38" s="13">
        <v>1.86</v>
      </c>
      <c r="E38" s="56">
        <v>1.6</v>
      </c>
      <c r="F38" s="57">
        <v>1.63</v>
      </c>
      <c r="G38" s="57">
        <v>1.55</v>
      </c>
      <c r="H38" s="56">
        <v>1.6</v>
      </c>
      <c r="I38" s="56">
        <v>1.6</v>
      </c>
      <c r="J38" s="57">
        <v>1.65</v>
      </c>
      <c r="K38" s="57">
        <v>1.65</v>
      </c>
      <c r="L38" s="57">
        <v>1.7</v>
      </c>
    </row>
    <row r="39" spans="1:12" s="2" customFormat="1" ht="37.5" customHeight="1">
      <c r="A39" s="14"/>
      <c r="B39" s="52" t="s">
        <v>49</v>
      </c>
      <c r="C39" s="7" t="s">
        <v>96</v>
      </c>
      <c r="D39" s="13">
        <v>6.1</v>
      </c>
      <c r="E39" s="21">
        <v>6</v>
      </c>
      <c r="F39" s="13">
        <v>5.9</v>
      </c>
      <c r="G39" s="21">
        <v>6</v>
      </c>
      <c r="H39" s="13">
        <v>6.1</v>
      </c>
      <c r="I39" s="21">
        <v>6.1</v>
      </c>
      <c r="J39" s="13">
        <v>6.2</v>
      </c>
      <c r="K39" s="13">
        <v>6.2</v>
      </c>
      <c r="L39" s="13">
        <v>6.3</v>
      </c>
    </row>
    <row r="40" spans="1:12" s="2" customFormat="1" ht="12.75">
      <c r="A40" s="23" t="s">
        <v>118</v>
      </c>
      <c r="B40" s="30" t="s">
        <v>50</v>
      </c>
      <c r="C40" s="9"/>
      <c r="D40" s="17"/>
      <c r="E40" s="17"/>
      <c r="F40" s="17"/>
      <c r="G40" s="17"/>
      <c r="H40" s="17"/>
      <c r="I40" s="17"/>
      <c r="J40" s="17"/>
      <c r="K40" s="17"/>
      <c r="L40" s="17"/>
    </row>
    <row r="41" spans="1:12" s="2" customFormat="1" ht="18.75" customHeight="1">
      <c r="A41" s="14"/>
      <c r="B41" s="19" t="s">
        <v>51</v>
      </c>
      <c r="C41" s="7" t="s">
        <v>95</v>
      </c>
      <c r="D41" s="21">
        <v>1762.0000000000002</v>
      </c>
      <c r="E41" s="21">
        <v>1901.3</v>
      </c>
      <c r="F41" s="21">
        <v>1807.3021199999998</v>
      </c>
      <c r="G41" s="21">
        <v>1886.3061431198396</v>
      </c>
      <c r="H41" s="21">
        <v>1895.26172611464</v>
      </c>
      <c r="I41" s="21">
        <v>1972.789892166548</v>
      </c>
      <c r="J41" s="21">
        <v>1989.7265455682752</v>
      </c>
      <c r="K41" s="21">
        <v>2065.3264752225728</v>
      </c>
      <c r="L41" s="21">
        <v>2087.2205596766885</v>
      </c>
    </row>
    <row r="42" spans="1:12" s="2" customFormat="1" ht="35.25" customHeight="1">
      <c r="A42" s="14"/>
      <c r="B42" s="19" t="s">
        <v>52</v>
      </c>
      <c r="C42" s="8" t="s">
        <v>27</v>
      </c>
      <c r="D42" s="21">
        <v>101.8</v>
      </c>
      <c r="E42" s="21">
        <v>102.66963737038719</v>
      </c>
      <c r="F42" s="21">
        <v>91.40012096986271</v>
      </c>
      <c r="G42" s="21">
        <v>100.16447109130817</v>
      </c>
      <c r="H42" s="21">
        <v>100.64002021532517</v>
      </c>
      <c r="I42" s="21">
        <v>100.36930941468228</v>
      </c>
      <c r="J42" s="21">
        <v>100.84943563688537</v>
      </c>
      <c r="K42" s="21">
        <v>100.56738293912844</v>
      </c>
      <c r="L42" s="21">
        <v>100.76836695582041</v>
      </c>
    </row>
    <row r="43" spans="1:12" s="2" customFormat="1" ht="92.25" customHeight="1">
      <c r="A43" s="14"/>
      <c r="B43" s="31" t="s">
        <v>101</v>
      </c>
      <c r="C43" s="7"/>
      <c r="D43" s="21"/>
      <c r="E43" s="21"/>
      <c r="F43" s="21"/>
      <c r="G43" s="21"/>
      <c r="H43" s="21"/>
      <c r="I43" s="21"/>
      <c r="J43" s="21"/>
      <c r="K43" s="21"/>
      <c r="L43" s="21"/>
    </row>
    <row r="44" spans="1:12" s="2" customFormat="1" ht="12.75">
      <c r="A44" s="14"/>
      <c r="B44" s="19" t="s">
        <v>54</v>
      </c>
      <c r="C44" s="7" t="s">
        <v>95</v>
      </c>
      <c r="D44" s="13">
        <v>1419.6</v>
      </c>
      <c r="E44" s="13">
        <v>1585.9</v>
      </c>
      <c r="F44" s="13">
        <v>1326.2</v>
      </c>
      <c r="G44" s="13">
        <v>1601.2</v>
      </c>
      <c r="H44" s="13">
        <v>1603.5</v>
      </c>
      <c r="I44" s="13">
        <v>1653.5</v>
      </c>
      <c r="J44" s="13">
        <v>1655.1</v>
      </c>
      <c r="K44" s="13">
        <v>1719.5</v>
      </c>
      <c r="L44" s="13">
        <v>1721.8</v>
      </c>
    </row>
    <row r="45" spans="1:12" s="2" customFormat="1" ht="12.75">
      <c r="A45" s="14"/>
      <c r="B45" s="19" t="s">
        <v>55</v>
      </c>
      <c r="C45" s="7" t="s">
        <v>95</v>
      </c>
      <c r="D45" s="21">
        <f aca="true" t="shared" si="0" ref="D45:L45">SUM(D47+D51+D46)</f>
        <v>342.4</v>
      </c>
      <c r="E45" s="21">
        <f t="shared" si="0"/>
        <v>315.4</v>
      </c>
      <c r="F45" s="21">
        <f t="shared" si="0"/>
        <v>481.09999999999997</v>
      </c>
      <c r="G45" s="21">
        <f t="shared" si="0"/>
        <v>285.0688</v>
      </c>
      <c r="H45" s="21">
        <f t="shared" si="0"/>
        <v>291.7588</v>
      </c>
      <c r="I45" s="21">
        <f t="shared" si="0"/>
        <v>319.25807134</v>
      </c>
      <c r="J45" s="21">
        <f t="shared" si="0"/>
        <v>334.55807134</v>
      </c>
      <c r="K45" s="21">
        <f t="shared" si="0"/>
        <v>345.78683035553763</v>
      </c>
      <c r="L45" s="21">
        <f t="shared" si="0"/>
        <v>365.3868303555376</v>
      </c>
    </row>
    <row r="46" spans="1:12" s="2" customFormat="1" ht="12.75">
      <c r="A46" s="14"/>
      <c r="B46" s="47" t="s">
        <v>126</v>
      </c>
      <c r="C46" s="7" t="s">
        <v>95</v>
      </c>
      <c r="D46" s="21">
        <v>0</v>
      </c>
      <c r="E46" s="21">
        <v>0</v>
      </c>
      <c r="F46" s="21">
        <v>1.4</v>
      </c>
      <c r="G46" s="21">
        <v>1.4587999999999999</v>
      </c>
      <c r="H46" s="21">
        <v>1.4587999999999999</v>
      </c>
      <c r="I46" s="21">
        <v>1.55807134</v>
      </c>
      <c r="J46" s="21">
        <v>1.55807134</v>
      </c>
      <c r="K46" s="21">
        <v>1.6868303555375999</v>
      </c>
      <c r="L46" s="21">
        <v>1.6868303555375999</v>
      </c>
    </row>
    <row r="47" spans="1:12" s="2" customFormat="1" ht="12.75">
      <c r="A47" s="14"/>
      <c r="B47" s="47" t="s">
        <v>56</v>
      </c>
      <c r="C47" s="7" t="s">
        <v>95</v>
      </c>
      <c r="D47" s="29">
        <f>D48+D49+D50</f>
        <v>334.2</v>
      </c>
      <c r="E47" s="29">
        <f aca="true" t="shared" si="1" ref="E47:L47">E48+E49+E50</f>
        <v>294</v>
      </c>
      <c r="F47" s="29">
        <f t="shared" si="1"/>
        <v>470.7</v>
      </c>
      <c r="G47" s="29">
        <f t="shared" si="1"/>
        <v>274.2</v>
      </c>
      <c r="H47" s="29">
        <f t="shared" si="1"/>
        <v>279.1</v>
      </c>
      <c r="I47" s="29">
        <f t="shared" si="1"/>
        <v>306.4</v>
      </c>
      <c r="J47" s="29">
        <f t="shared" si="1"/>
        <v>321.5</v>
      </c>
      <c r="K47" s="29">
        <f t="shared" si="1"/>
        <v>332.5</v>
      </c>
      <c r="L47" s="29">
        <f t="shared" si="1"/>
        <v>351.9</v>
      </c>
    </row>
    <row r="48" spans="1:12" s="2" customFormat="1" ht="12.75">
      <c r="A48" s="14"/>
      <c r="B48" s="47" t="s">
        <v>57</v>
      </c>
      <c r="C48" s="7" t="s">
        <v>95</v>
      </c>
      <c r="D48" s="32">
        <v>1.8</v>
      </c>
      <c r="E48" s="33">
        <v>2.7</v>
      </c>
      <c r="F48" s="33">
        <v>2.7</v>
      </c>
      <c r="G48" s="33">
        <v>2.7</v>
      </c>
      <c r="H48" s="33">
        <v>2.9</v>
      </c>
      <c r="I48" s="33">
        <v>2.9</v>
      </c>
      <c r="J48" s="33">
        <v>3.2</v>
      </c>
      <c r="K48" s="33">
        <v>3.1</v>
      </c>
      <c r="L48" s="33">
        <v>3.5</v>
      </c>
    </row>
    <row r="49" spans="1:12" s="2" customFormat="1" ht="25.5">
      <c r="A49" s="14"/>
      <c r="B49" s="47" t="s">
        <v>58</v>
      </c>
      <c r="C49" s="7" t="s">
        <v>95</v>
      </c>
      <c r="D49" s="32">
        <v>269.4</v>
      </c>
      <c r="E49" s="33">
        <v>222.9</v>
      </c>
      <c r="F49" s="33">
        <v>408</v>
      </c>
      <c r="G49" s="33">
        <v>210.5</v>
      </c>
      <c r="H49" s="33">
        <v>214.2</v>
      </c>
      <c r="I49" s="33">
        <v>240.5</v>
      </c>
      <c r="J49" s="33">
        <v>252.3</v>
      </c>
      <c r="K49" s="33">
        <v>263.4</v>
      </c>
      <c r="L49" s="33">
        <v>278.4</v>
      </c>
    </row>
    <row r="50" spans="1:12" s="2" customFormat="1" ht="12.75">
      <c r="A50" s="14"/>
      <c r="B50" s="47" t="s">
        <v>59</v>
      </c>
      <c r="C50" s="7" t="s">
        <v>95</v>
      </c>
      <c r="D50" s="13">
        <v>63</v>
      </c>
      <c r="E50" s="13">
        <v>68.4</v>
      </c>
      <c r="F50" s="13">
        <v>60</v>
      </c>
      <c r="G50" s="13">
        <v>61</v>
      </c>
      <c r="H50" s="13">
        <v>62</v>
      </c>
      <c r="I50" s="13">
        <v>63</v>
      </c>
      <c r="J50" s="13">
        <v>66</v>
      </c>
      <c r="K50" s="13">
        <v>66</v>
      </c>
      <c r="L50" s="13">
        <v>70</v>
      </c>
    </row>
    <row r="51" spans="1:12" s="2" customFormat="1" ht="12.75">
      <c r="A51" s="14"/>
      <c r="B51" s="47" t="s">
        <v>60</v>
      </c>
      <c r="C51" s="7" t="s">
        <v>95</v>
      </c>
      <c r="D51" s="13">
        <v>8.2</v>
      </c>
      <c r="E51" s="13">
        <v>21.4</v>
      </c>
      <c r="F51" s="21">
        <v>9</v>
      </c>
      <c r="G51" s="13">
        <v>9.41</v>
      </c>
      <c r="H51" s="13">
        <v>11.2</v>
      </c>
      <c r="I51" s="13">
        <v>11.3</v>
      </c>
      <c r="J51" s="13">
        <v>11.5</v>
      </c>
      <c r="K51" s="13">
        <v>11.6</v>
      </c>
      <c r="L51" s="13">
        <v>11.8</v>
      </c>
    </row>
    <row r="52" spans="1:12" s="2" customFormat="1" ht="10.5" customHeight="1">
      <c r="A52" s="23" t="s">
        <v>119</v>
      </c>
      <c r="B52" s="30" t="s">
        <v>106</v>
      </c>
      <c r="C52" s="9"/>
      <c r="D52" s="17"/>
      <c r="E52" s="17"/>
      <c r="F52" s="17"/>
      <c r="G52" s="17"/>
      <c r="H52" s="17"/>
      <c r="I52" s="17"/>
      <c r="J52" s="17"/>
      <c r="K52" s="17"/>
      <c r="L52" s="17"/>
    </row>
    <row r="53" spans="1:12" s="2" customFormat="1" ht="30" customHeight="1">
      <c r="A53" s="14"/>
      <c r="B53" s="22" t="s">
        <v>107</v>
      </c>
      <c r="C53" s="7" t="s">
        <v>94</v>
      </c>
      <c r="D53" s="21">
        <f aca="true" t="shared" si="2" ref="D53:L53">D54+D64</f>
        <v>3835.7</v>
      </c>
      <c r="E53" s="21">
        <f t="shared" si="2"/>
        <v>3741.2999999999993</v>
      </c>
      <c r="F53" s="21">
        <f t="shared" si="2"/>
        <v>3774.8999999999996</v>
      </c>
      <c r="G53" s="21">
        <f t="shared" si="2"/>
        <v>3095.235</v>
      </c>
      <c r="H53" s="21">
        <f t="shared" si="2"/>
        <v>3126.5</v>
      </c>
      <c r="I53" s="21">
        <f t="shared" si="2"/>
        <v>3700.125</v>
      </c>
      <c r="J53" s="21">
        <f t="shared" si="2"/>
        <v>3737.5</v>
      </c>
      <c r="K53" s="21">
        <f t="shared" si="2"/>
        <v>3740.8263749999996</v>
      </c>
      <c r="L53" s="21">
        <f t="shared" si="2"/>
        <v>3778.6124999999993</v>
      </c>
    </row>
    <row r="54" spans="1:12" s="2" customFormat="1" ht="30" customHeight="1">
      <c r="A54" s="14"/>
      <c r="B54" s="22" t="s">
        <v>61</v>
      </c>
      <c r="C54" s="7" t="s">
        <v>94</v>
      </c>
      <c r="D54" s="13">
        <f aca="true" t="shared" si="3" ref="D54:L54">D55+D63</f>
        <v>1133.5</v>
      </c>
      <c r="E54" s="13">
        <f t="shared" si="3"/>
        <v>1455.0999999999997</v>
      </c>
      <c r="F54" s="13">
        <f t="shared" si="3"/>
        <v>1435.8999999999999</v>
      </c>
      <c r="G54" s="13">
        <f t="shared" si="3"/>
        <v>1367.784</v>
      </c>
      <c r="H54" s="13">
        <f t="shared" si="3"/>
        <v>1381.5999999999997</v>
      </c>
      <c r="I54" s="21">
        <f t="shared" si="3"/>
        <v>1404.3150000000003</v>
      </c>
      <c r="J54" s="13">
        <f t="shared" si="3"/>
        <v>1418.5</v>
      </c>
      <c r="K54" s="21">
        <f t="shared" si="3"/>
        <v>1419.7624650000002</v>
      </c>
      <c r="L54" s="21">
        <f t="shared" si="3"/>
        <v>1434.1034999999997</v>
      </c>
    </row>
    <row r="55" spans="1:12" s="2" customFormat="1" ht="21" customHeight="1">
      <c r="A55" s="14"/>
      <c r="B55" s="22" t="s">
        <v>108</v>
      </c>
      <c r="C55" s="7" t="s">
        <v>94</v>
      </c>
      <c r="D55" s="13">
        <f aca="true" t="shared" si="4" ref="D55:L55">SUM(D56:D62)</f>
        <v>995.9000000000001</v>
      </c>
      <c r="E55" s="13">
        <f t="shared" si="4"/>
        <v>1317.4999999999998</v>
      </c>
      <c r="F55" s="13">
        <f t="shared" si="4"/>
        <v>1356.3999999999999</v>
      </c>
      <c r="G55" s="13">
        <f t="shared" si="4"/>
        <v>1290.7620000000002</v>
      </c>
      <c r="H55" s="13">
        <f t="shared" si="4"/>
        <v>1303.7999999999997</v>
      </c>
      <c r="I55" s="21">
        <f t="shared" si="4"/>
        <v>1334.8170000000002</v>
      </c>
      <c r="J55" s="13">
        <f t="shared" si="4"/>
        <v>1348.3</v>
      </c>
      <c r="K55" s="21">
        <f t="shared" si="4"/>
        <v>1349.4999870000001</v>
      </c>
      <c r="L55" s="21">
        <f t="shared" si="4"/>
        <v>1363.1312999999998</v>
      </c>
    </row>
    <row r="56" spans="1:12" s="2" customFormat="1" ht="12.75">
      <c r="A56" s="14"/>
      <c r="B56" s="47" t="s">
        <v>62</v>
      </c>
      <c r="C56" s="7" t="s">
        <v>94</v>
      </c>
      <c r="D56" s="13">
        <v>810.7</v>
      </c>
      <c r="E56" s="13">
        <v>1120.5</v>
      </c>
      <c r="F56" s="13">
        <v>1146.1</v>
      </c>
      <c r="G56" s="21">
        <f>H56*0.99</f>
        <v>1078.2089999999998</v>
      </c>
      <c r="H56" s="13">
        <v>1089.1</v>
      </c>
      <c r="I56" s="21">
        <f>J56*0.99</f>
        <v>1113.75</v>
      </c>
      <c r="J56" s="13">
        <v>1125</v>
      </c>
      <c r="K56" s="21">
        <f>L56*0.99</f>
        <v>1126.0012499999998</v>
      </c>
      <c r="L56" s="21">
        <f>J56*1.011</f>
        <v>1137.3749999999998</v>
      </c>
    </row>
    <row r="57" spans="1:12" s="2" customFormat="1" ht="12.75">
      <c r="A57" s="14"/>
      <c r="B57" s="47" t="s">
        <v>63</v>
      </c>
      <c r="C57" s="7" t="s">
        <v>94</v>
      </c>
      <c r="D57" s="13">
        <v>21.7</v>
      </c>
      <c r="E57" s="13">
        <v>24.8</v>
      </c>
      <c r="F57" s="13">
        <v>23.2</v>
      </c>
      <c r="G57" s="21">
        <f aca="true" t="shared" si="5" ref="G57:G67">H57*0.99</f>
        <v>25.047</v>
      </c>
      <c r="H57" s="13">
        <v>25.3</v>
      </c>
      <c r="I57" s="21">
        <f aca="true" t="shared" si="6" ref="I57:I67">J57*0.99</f>
        <v>25.047</v>
      </c>
      <c r="J57" s="13">
        <v>25.3</v>
      </c>
      <c r="K57" s="21">
        <f aca="true" t="shared" si="7" ref="K57:K67">L57*0.99</f>
        <v>25.322516999999998</v>
      </c>
      <c r="L57" s="21">
        <f>J57*1.011</f>
        <v>25.5783</v>
      </c>
    </row>
    <row r="58" spans="1:12" s="2" customFormat="1" ht="12.75">
      <c r="A58" s="48"/>
      <c r="B58" s="49" t="s">
        <v>122</v>
      </c>
      <c r="C58" s="7" t="s">
        <v>94</v>
      </c>
      <c r="D58" s="34">
        <v>96</v>
      </c>
      <c r="E58" s="34">
        <v>105.1</v>
      </c>
      <c r="F58" s="12">
        <v>102.5</v>
      </c>
      <c r="G58" s="21">
        <f t="shared" si="5"/>
        <v>103.55399999999999</v>
      </c>
      <c r="H58" s="12">
        <v>104.6</v>
      </c>
      <c r="I58" s="21">
        <f t="shared" si="6"/>
        <v>111.969</v>
      </c>
      <c r="J58" s="12">
        <v>113.1</v>
      </c>
      <c r="K58" s="21">
        <f t="shared" si="7"/>
        <v>113.20065899999999</v>
      </c>
      <c r="L58" s="21">
        <f>J58*1.011</f>
        <v>114.34409999999998</v>
      </c>
    </row>
    <row r="59" spans="1:12" s="2" customFormat="1" ht="12.75">
      <c r="A59" s="14"/>
      <c r="B59" s="47" t="s">
        <v>64</v>
      </c>
      <c r="C59" s="7" t="s">
        <v>94</v>
      </c>
      <c r="D59" s="13">
        <v>24.3</v>
      </c>
      <c r="E59" s="13">
        <v>21.6</v>
      </c>
      <c r="F59" s="13">
        <v>26.3</v>
      </c>
      <c r="G59" s="21">
        <f t="shared" si="5"/>
        <v>26.037</v>
      </c>
      <c r="H59" s="13">
        <v>26.3</v>
      </c>
      <c r="I59" s="21">
        <f t="shared" si="6"/>
        <v>26.037</v>
      </c>
      <c r="J59" s="13">
        <v>26.3</v>
      </c>
      <c r="K59" s="21">
        <f t="shared" si="7"/>
        <v>26.323406999999996</v>
      </c>
      <c r="L59" s="21">
        <f>J59*1.011</f>
        <v>26.589299999999998</v>
      </c>
    </row>
    <row r="60" spans="1:12" s="2" customFormat="1" ht="12.75">
      <c r="A60" s="14"/>
      <c r="B60" s="47" t="s">
        <v>65</v>
      </c>
      <c r="C60" s="7" t="s">
        <v>94</v>
      </c>
      <c r="D60" s="13">
        <v>0</v>
      </c>
      <c r="E60" s="13">
        <v>0</v>
      </c>
      <c r="F60" s="13">
        <v>13.8</v>
      </c>
      <c r="G60" s="21">
        <f t="shared" si="5"/>
        <v>13.662</v>
      </c>
      <c r="H60" s="13">
        <v>13.8</v>
      </c>
      <c r="I60" s="21">
        <f t="shared" si="6"/>
        <v>13.662</v>
      </c>
      <c r="J60" s="13">
        <v>13.8</v>
      </c>
      <c r="K60" s="21">
        <f t="shared" si="7"/>
        <v>13.812281999999998</v>
      </c>
      <c r="L60" s="21">
        <f aca="true" t="shared" si="8" ref="L60:L67">J60*1.011</f>
        <v>13.951799999999999</v>
      </c>
    </row>
    <row r="61" spans="1:12" s="2" customFormat="1" ht="12.75">
      <c r="A61" s="14"/>
      <c r="B61" s="47" t="s">
        <v>66</v>
      </c>
      <c r="C61" s="7" t="s">
        <v>94</v>
      </c>
      <c r="D61" s="13">
        <v>37.2</v>
      </c>
      <c r="E61" s="13">
        <v>38.6</v>
      </c>
      <c r="F61" s="13">
        <v>39.7</v>
      </c>
      <c r="G61" s="21">
        <f t="shared" si="5"/>
        <v>39.401999999999994</v>
      </c>
      <c r="H61" s="13">
        <v>39.8</v>
      </c>
      <c r="I61" s="21">
        <f t="shared" si="6"/>
        <v>39.501</v>
      </c>
      <c r="J61" s="13">
        <v>39.9</v>
      </c>
      <c r="K61" s="21">
        <f t="shared" si="7"/>
        <v>39.935511</v>
      </c>
      <c r="L61" s="21">
        <f t="shared" si="8"/>
        <v>40.338899999999995</v>
      </c>
    </row>
    <row r="62" spans="1:12" s="2" customFormat="1" ht="12.75">
      <c r="A62" s="14"/>
      <c r="B62" s="51" t="s">
        <v>123</v>
      </c>
      <c r="C62" s="7" t="s">
        <v>94</v>
      </c>
      <c r="D62" s="18">
        <v>6</v>
      </c>
      <c r="E62" s="18">
        <v>6.9</v>
      </c>
      <c r="F62" s="13">
        <v>4.8</v>
      </c>
      <c r="G62" s="21">
        <f t="shared" si="5"/>
        <v>4.851</v>
      </c>
      <c r="H62" s="13">
        <v>4.9</v>
      </c>
      <c r="I62" s="21">
        <f t="shared" si="6"/>
        <v>4.851</v>
      </c>
      <c r="J62" s="13">
        <v>4.9</v>
      </c>
      <c r="K62" s="21">
        <f t="shared" si="7"/>
        <v>4.904361</v>
      </c>
      <c r="L62" s="21">
        <f t="shared" si="8"/>
        <v>4.9539</v>
      </c>
    </row>
    <row r="63" spans="1:12" s="2" customFormat="1" ht="12.75">
      <c r="A63" s="14"/>
      <c r="B63" s="22" t="s">
        <v>67</v>
      </c>
      <c r="C63" s="7" t="s">
        <v>94</v>
      </c>
      <c r="D63" s="13">
        <v>137.6</v>
      </c>
      <c r="E63" s="13">
        <v>137.6</v>
      </c>
      <c r="F63" s="13">
        <v>79.5</v>
      </c>
      <c r="G63" s="21">
        <f t="shared" si="5"/>
        <v>77.02199999999999</v>
      </c>
      <c r="H63" s="13">
        <v>77.8</v>
      </c>
      <c r="I63" s="21">
        <f t="shared" si="6"/>
        <v>69.498</v>
      </c>
      <c r="J63" s="13">
        <v>70.2</v>
      </c>
      <c r="K63" s="21">
        <f t="shared" si="7"/>
        <v>70.262478</v>
      </c>
      <c r="L63" s="21">
        <f t="shared" si="8"/>
        <v>70.9722</v>
      </c>
    </row>
    <row r="64" spans="1:12" s="2" customFormat="1" ht="25.5">
      <c r="A64" s="14"/>
      <c r="B64" s="22" t="s">
        <v>68</v>
      </c>
      <c r="C64" s="7" t="s">
        <v>94</v>
      </c>
      <c r="D64" s="13">
        <v>2702.2</v>
      </c>
      <c r="E64" s="13">
        <v>2286.2</v>
      </c>
      <c r="F64" s="21">
        <v>2339</v>
      </c>
      <c r="G64" s="21">
        <f t="shared" si="5"/>
        <v>1727.451</v>
      </c>
      <c r="H64" s="13">
        <v>1744.9</v>
      </c>
      <c r="I64" s="21">
        <f t="shared" si="6"/>
        <v>2295.81</v>
      </c>
      <c r="J64" s="21">
        <v>2319</v>
      </c>
      <c r="K64" s="21">
        <f t="shared" si="7"/>
        <v>2321.0639099999994</v>
      </c>
      <c r="L64" s="21">
        <f t="shared" si="8"/>
        <v>2344.5089999999996</v>
      </c>
    </row>
    <row r="65" spans="1:12" s="2" customFormat="1" ht="12.75">
      <c r="A65" s="14"/>
      <c r="B65" s="47" t="s">
        <v>110</v>
      </c>
      <c r="C65" s="7" t="s">
        <v>94</v>
      </c>
      <c r="D65" s="13">
        <v>1008.5</v>
      </c>
      <c r="E65" s="13">
        <v>541.9</v>
      </c>
      <c r="F65" s="13">
        <v>723.9</v>
      </c>
      <c r="G65" s="21">
        <f t="shared" si="5"/>
        <v>199.48499999999999</v>
      </c>
      <c r="H65" s="13">
        <v>201.5</v>
      </c>
      <c r="I65" s="21">
        <f t="shared" si="6"/>
        <v>758.1419999999999</v>
      </c>
      <c r="J65" s="13">
        <v>765.8</v>
      </c>
      <c r="K65" s="21">
        <f t="shared" si="7"/>
        <v>766.4815619999998</v>
      </c>
      <c r="L65" s="21">
        <f t="shared" si="8"/>
        <v>774.2237999999999</v>
      </c>
    </row>
    <row r="66" spans="1:12" s="2" customFormat="1" ht="12.75">
      <c r="A66" s="14"/>
      <c r="B66" s="47" t="s">
        <v>111</v>
      </c>
      <c r="C66" s="7" t="s">
        <v>94</v>
      </c>
      <c r="D66" s="13">
        <v>1429.3</v>
      </c>
      <c r="E66" s="13">
        <v>1495.9</v>
      </c>
      <c r="F66" s="13">
        <v>1576.4</v>
      </c>
      <c r="G66" s="21">
        <f t="shared" si="5"/>
        <v>1524.501</v>
      </c>
      <c r="H66" s="13">
        <v>1539.9</v>
      </c>
      <c r="I66" s="21">
        <f t="shared" si="6"/>
        <v>1534.1039999999998</v>
      </c>
      <c r="J66" s="13">
        <v>1549.6</v>
      </c>
      <c r="K66" s="21">
        <f t="shared" si="7"/>
        <v>1550.979144</v>
      </c>
      <c r="L66" s="21">
        <f t="shared" si="8"/>
        <v>1566.6455999999998</v>
      </c>
    </row>
    <row r="67" spans="1:12" s="2" customFormat="1" ht="12.75">
      <c r="A67" s="14"/>
      <c r="B67" s="47" t="s">
        <v>109</v>
      </c>
      <c r="C67" s="7" t="s">
        <v>94</v>
      </c>
      <c r="D67" s="13">
        <v>238.1</v>
      </c>
      <c r="E67" s="13">
        <v>96.6</v>
      </c>
      <c r="F67" s="13">
        <v>9.7</v>
      </c>
      <c r="G67" s="25">
        <f t="shared" si="5"/>
        <v>0</v>
      </c>
      <c r="H67" s="13">
        <v>0</v>
      </c>
      <c r="I67" s="25">
        <f t="shared" si="6"/>
        <v>0</v>
      </c>
      <c r="J67" s="13">
        <v>0</v>
      </c>
      <c r="K67" s="25">
        <f t="shared" si="7"/>
        <v>0</v>
      </c>
      <c r="L67" s="13">
        <f t="shared" si="8"/>
        <v>0</v>
      </c>
    </row>
    <row r="68" spans="1:12" s="2" customFormat="1" ht="39" customHeight="1">
      <c r="A68" s="14"/>
      <c r="B68" s="22" t="s">
        <v>112</v>
      </c>
      <c r="C68" s="7" t="s">
        <v>94</v>
      </c>
      <c r="D68" s="13">
        <f>SUM(D69:D81)</f>
        <v>3822.9</v>
      </c>
      <c r="E68" s="13">
        <f>SUM(E69:E81)</f>
        <v>3706.6000000000004</v>
      </c>
      <c r="F68" s="13">
        <f aca="true" t="shared" si="9" ref="F68:L68">SUM(F69:F81)</f>
        <v>3876.9</v>
      </c>
      <c r="G68" s="21">
        <f>SUM(G69:G81)</f>
        <v>3180.848</v>
      </c>
      <c r="H68" s="13">
        <f t="shared" si="9"/>
        <v>3206.5</v>
      </c>
      <c r="I68" s="21">
        <f t="shared" si="9"/>
        <v>3757.2</v>
      </c>
      <c r="J68" s="13">
        <f t="shared" si="9"/>
        <v>3787.5</v>
      </c>
      <c r="K68" s="21">
        <f>SUM(K69:K81)</f>
        <v>3791.0147999999995</v>
      </c>
      <c r="L68" s="21">
        <f t="shared" si="9"/>
        <v>3821.5875000000005</v>
      </c>
    </row>
    <row r="69" spans="1:12" s="2" customFormat="1" ht="18.75" customHeight="1">
      <c r="A69" s="14"/>
      <c r="B69" s="47" t="s">
        <v>69</v>
      </c>
      <c r="C69" s="7" t="s">
        <v>94</v>
      </c>
      <c r="D69" s="21">
        <v>344</v>
      </c>
      <c r="E69" s="21">
        <v>368.4</v>
      </c>
      <c r="F69" s="13">
        <v>360.9</v>
      </c>
      <c r="G69" s="21">
        <f>H69*0.992</f>
        <v>386.28479999999996</v>
      </c>
      <c r="H69" s="13">
        <v>389.4</v>
      </c>
      <c r="I69" s="21">
        <f>J69*0.992</f>
        <v>414.7552</v>
      </c>
      <c r="J69" s="13">
        <v>418.1</v>
      </c>
      <c r="K69" s="21">
        <f>L69*0.992</f>
        <v>418.48799679999996</v>
      </c>
      <c r="L69" s="21">
        <f aca="true" t="shared" si="10" ref="L69:L81">J69*1.009</f>
        <v>421.86289999999997</v>
      </c>
    </row>
    <row r="70" spans="1:12" s="2" customFormat="1" ht="12.75">
      <c r="A70" s="14"/>
      <c r="B70" s="47" t="s">
        <v>70</v>
      </c>
      <c r="C70" s="7" t="s">
        <v>94</v>
      </c>
      <c r="D70" s="13">
        <v>7.2</v>
      </c>
      <c r="E70" s="13">
        <v>7.5</v>
      </c>
      <c r="F70" s="13">
        <v>7.1</v>
      </c>
      <c r="G70" s="21">
        <f aca="true" t="shared" si="11" ref="G70:G81">H70*0.992</f>
        <v>3.8688</v>
      </c>
      <c r="H70" s="13">
        <v>3.9</v>
      </c>
      <c r="I70" s="21">
        <f aca="true" t="shared" si="12" ref="I70:I81">J70*0.992</f>
        <v>4.0672</v>
      </c>
      <c r="J70" s="21">
        <v>4.1</v>
      </c>
      <c r="K70" s="21">
        <f aca="true" t="shared" si="13" ref="K70:K81">L70*0.992</f>
        <v>4.103804799999999</v>
      </c>
      <c r="L70" s="21">
        <f t="shared" si="10"/>
        <v>4.136899999999999</v>
      </c>
    </row>
    <row r="71" spans="1:12" s="2" customFormat="1" ht="30" customHeight="1">
      <c r="A71" s="48"/>
      <c r="B71" s="50" t="s">
        <v>99</v>
      </c>
      <c r="C71" s="6" t="s">
        <v>94</v>
      </c>
      <c r="D71" s="12">
        <v>8.7</v>
      </c>
      <c r="E71" s="12">
        <v>8.8</v>
      </c>
      <c r="F71" s="12">
        <v>6.8</v>
      </c>
      <c r="G71" s="21">
        <f t="shared" si="11"/>
        <v>6.8448</v>
      </c>
      <c r="H71" s="35">
        <v>6.9</v>
      </c>
      <c r="I71" s="21">
        <f t="shared" si="12"/>
        <v>7.7376</v>
      </c>
      <c r="J71" s="35">
        <v>7.8</v>
      </c>
      <c r="K71" s="21">
        <f t="shared" si="13"/>
        <v>7.807238399999998</v>
      </c>
      <c r="L71" s="21">
        <f t="shared" si="10"/>
        <v>7.870199999999999</v>
      </c>
    </row>
    <row r="72" spans="1:12" s="2" customFormat="1" ht="20.25" customHeight="1">
      <c r="A72" s="14"/>
      <c r="B72" s="47" t="s">
        <v>71</v>
      </c>
      <c r="C72" s="7" t="s">
        <v>94</v>
      </c>
      <c r="D72" s="13">
        <v>512.5</v>
      </c>
      <c r="E72" s="13">
        <v>509.2</v>
      </c>
      <c r="F72" s="21">
        <v>332</v>
      </c>
      <c r="G72" s="21">
        <f t="shared" si="11"/>
        <v>290.0608</v>
      </c>
      <c r="H72" s="13">
        <v>292.4</v>
      </c>
      <c r="I72" s="21">
        <f t="shared" si="12"/>
        <v>278.9504</v>
      </c>
      <c r="J72" s="13">
        <v>281.2</v>
      </c>
      <c r="K72" s="21">
        <f t="shared" si="13"/>
        <v>281.4609536</v>
      </c>
      <c r="L72" s="21">
        <f t="shared" si="10"/>
        <v>283.7308</v>
      </c>
    </row>
    <row r="73" spans="1:12" s="2" customFormat="1" ht="16.5" customHeight="1">
      <c r="A73" s="14"/>
      <c r="B73" s="47" t="s">
        <v>72</v>
      </c>
      <c r="C73" s="7" t="s">
        <v>94</v>
      </c>
      <c r="D73" s="13">
        <v>781.8</v>
      </c>
      <c r="E73" s="13">
        <v>765.9</v>
      </c>
      <c r="F73" s="13">
        <v>381.1</v>
      </c>
      <c r="G73" s="21">
        <f t="shared" si="11"/>
        <v>259.7056</v>
      </c>
      <c r="H73" s="13">
        <v>261.8</v>
      </c>
      <c r="I73" s="21">
        <f t="shared" si="12"/>
        <v>238.9728</v>
      </c>
      <c r="J73" s="13">
        <v>240.9</v>
      </c>
      <c r="K73" s="21">
        <f t="shared" si="13"/>
        <v>241.1235552</v>
      </c>
      <c r="L73" s="21">
        <f t="shared" si="10"/>
        <v>243.0681</v>
      </c>
    </row>
    <row r="74" spans="1:12" s="2" customFormat="1" ht="20.25" customHeight="1">
      <c r="A74" s="14"/>
      <c r="B74" s="47" t="s">
        <v>73</v>
      </c>
      <c r="C74" s="7" t="s">
        <v>94</v>
      </c>
      <c r="D74" s="13">
        <v>0.4</v>
      </c>
      <c r="E74" s="13">
        <v>0.4</v>
      </c>
      <c r="F74" s="13">
        <v>0.7</v>
      </c>
      <c r="G74" s="21">
        <f t="shared" si="11"/>
        <v>0.496</v>
      </c>
      <c r="H74" s="13">
        <v>0.5</v>
      </c>
      <c r="I74" s="21">
        <f t="shared" si="12"/>
        <v>0.496</v>
      </c>
      <c r="J74" s="13">
        <v>0.5</v>
      </c>
      <c r="K74" s="21">
        <f t="shared" si="13"/>
        <v>0.5004639999999999</v>
      </c>
      <c r="L74" s="21">
        <f t="shared" si="10"/>
        <v>0.5045</v>
      </c>
    </row>
    <row r="75" spans="1:12" s="2" customFormat="1" ht="12.75">
      <c r="A75" s="14"/>
      <c r="B75" s="47" t="s">
        <v>74</v>
      </c>
      <c r="C75" s="7" t="s">
        <v>94</v>
      </c>
      <c r="D75" s="13">
        <v>1540.1</v>
      </c>
      <c r="E75" s="13">
        <v>1606.8</v>
      </c>
      <c r="F75" s="13">
        <v>2298.7</v>
      </c>
      <c r="G75" s="21">
        <f t="shared" si="11"/>
        <v>1761.0975999999998</v>
      </c>
      <c r="H75" s="21">
        <v>1775.3</v>
      </c>
      <c r="I75" s="21">
        <f t="shared" si="12"/>
        <v>2346.4768</v>
      </c>
      <c r="J75" s="13">
        <v>2365.4</v>
      </c>
      <c r="K75" s="21">
        <f t="shared" si="13"/>
        <v>2367.5950912</v>
      </c>
      <c r="L75" s="21">
        <f t="shared" si="10"/>
        <v>2386.6886</v>
      </c>
    </row>
    <row r="76" spans="1:12" s="2" customFormat="1" ht="12.75">
      <c r="A76" s="14"/>
      <c r="B76" s="47" t="s">
        <v>75</v>
      </c>
      <c r="C76" s="7" t="s">
        <v>94</v>
      </c>
      <c r="D76" s="13">
        <v>150.1</v>
      </c>
      <c r="E76" s="21">
        <v>164</v>
      </c>
      <c r="F76" s="13">
        <v>180.9</v>
      </c>
      <c r="G76" s="21">
        <f t="shared" si="11"/>
        <v>161.7952</v>
      </c>
      <c r="H76" s="13">
        <v>163.1</v>
      </c>
      <c r="I76" s="21">
        <f t="shared" si="12"/>
        <v>165.76319999999998</v>
      </c>
      <c r="J76" s="13">
        <v>167.1</v>
      </c>
      <c r="K76" s="21">
        <f t="shared" si="13"/>
        <v>167.25506879999998</v>
      </c>
      <c r="L76" s="21">
        <f t="shared" si="10"/>
        <v>168.60389999999998</v>
      </c>
    </row>
    <row r="77" spans="1:12" s="2" customFormat="1" ht="12.75">
      <c r="A77" s="14"/>
      <c r="B77" s="47" t="s">
        <v>76</v>
      </c>
      <c r="C77" s="7" t="s">
        <v>94</v>
      </c>
      <c r="D77" s="13">
        <v>1.4</v>
      </c>
      <c r="E77" s="13">
        <v>1.4</v>
      </c>
      <c r="F77" s="13">
        <v>1.4</v>
      </c>
      <c r="G77" s="21">
        <f t="shared" si="11"/>
        <v>1.3887999999999998</v>
      </c>
      <c r="H77" s="13">
        <v>1.4</v>
      </c>
      <c r="I77" s="21">
        <f t="shared" si="12"/>
        <v>1.3887999999999998</v>
      </c>
      <c r="J77" s="13">
        <v>1.4</v>
      </c>
      <c r="K77" s="21">
        <f t="shared" si="13"/>
        <v>1.4012991999999997</v>
      </c>
      <c r="L77" s="21">
        <f t="shared" si="10"/>
        <v>1.4125999999999999</v>
      </c>
    </row>
    <row r="78" spans="1:12" s="2" customFormat="1" ht="12.75">
      <c r="A78" s="14"/>
      <c r="B78" s="47" t="s">
        <v>77</v>
      </c>
      <c r="C78" s="7" t="s">
        <v>94</v>
      </c>
      <c r="D78" s="13">
        <v>119.6</v>
      </c>
      <c r="E78" s="13">
        <v>114.9</v>
      </c>
      <c r="F78" s="13">
        <v>113.6</v>
      </c>
      <c r="G78" s="21">
        <f t="shared" si="11"/>
        <v>117.9488</v>
      </c>
      <c r="H78" s="13">
        <v>118.9</v>
      </c>
      <c r="I78" s="21">
        <f t="shared" si="12"/>
        <v>137.392</v>
      </c>
      <c r="J78" s="13">
        <v>138.5</v>
      </c>
      <c r="K78" s="21">
        <f t="shared" si="13"/>
        <v>138.628528</v>
      </c>
      <c r="L78" s="21">
        <f t="shared" si="10"/>
        <v>139.7465</v>
      </c>
    </row>
    <row r="79" spans="1:12" s="2" customFormat="1" ht="12.75">
      <c r="A79" s="14"/>
      <c r="B79" s="47" t="s">
        <v>78</v>
      </c>
      <c r="C79" s="7" t="s">
        <v>94</v>
      </c>
      <c r="D79" s="13">
        <v>313.4</v>
      </c>
      <c r="E79" s="21">
        <v>119</v>
      </c>
      <c r="F79" s="13">
        <v>141.2</v>
      </c>
      <c r="G79" s="21">
        <f t="shared" si="11"/>
        <v>144.9312</v>
      </c>
      <c r="H79" s="21">
        <v>146.1</v>
      </c>
      <c r="I79" s="21">
        <f t="shared" si="12"/>
        <v>115.2704</v>
      </c>
      <c r="J79" s="21">
        <v>116.2</v>
      </c>
      <c r="K79" s="21">
        <f t="shared" si="13"/>
        <v>116.30783359999998</v>
      </c>
      <c r="L79" s="21">
        <f t="shared" si="10"/>
        <v>117.24579999999999</v>
      </c>
    </row>
    <row r="80" spans="1:12" s="2" customFormat="1" ht="12.75">
      <c r="A80" s="14"/>
      <c r="B80" s="47" t="s">
        <v>79</v>
      </c>
      <c r="C80" s="7" t="s">
        <v>94</v>
      </c>
      <c r="D80" s="13">
        <v>19.4</v>
      </c>
      <c r="E80" s="21">
        <v>22</v>
      </c>
      <c r="F80" s="21">
        <v>22.2</v>
      </c>
      <c r="G80" s="21">
        <f t="shared" si="11"/>
        <v>20.6336</v>
      </c>
      <c r="H80" s="13">
        <v>20.8</v>
      </c>
      <c r="I80" s="21">
        <f t="shared" si="12"/>
        <v>20.1376</v>
      </c>
      <c r="J80" s="13">
        <v>20.3</v>
      </c>
      <c r="K80" s="21">
        <f t="shared" si="13"/>
        <v>20.318838399999997</v>
      </c>
      <c r="L80" s="21">
        <f t="shared" si="10"/>
        <v>20.482699999999998</v>
      </c>
    </row>
    <row r="81" spans="1:12" s="2" customFormat="1" ht="25.5">
      <c r="A81" s="14"/>
      <c r="B81" s="47" t="s">
        <v>80</v>
      </c>
      <c r="C81" s="7" t="s">
        <v>94</v>
      </c>
      <c r="D81" s="13">
        <v>24.3</v>
      </c>
      <c r="E81" s="13">
        <v>18.3</v>
      </c>
      <c r="F81" s="13">
        <v>30.3</v>
      </c>
      <c r="G81" s="21">
        <f t="shared" si="11"/>
        <v>25.792</v>
      </c>
      <c r="H81" s="13">
        <v>26</v>
      </c>
      <c r="I81" s="21">
        <f t="shared" si="12"/>
        <v>25.792</v>
      </c>
      <c r="J81" s="13">
        <v>26</v>
      </c>
      <c r="K81" s="21">
        <f t="shared" si="13"/>
        <v>26.024127999999997</v>
      </c>
      <c r="L81" s="21">
        <f t="shared" si="10"/>
        <v>26.233999999999998</v>
      </c>
    </row>
    <row r="82" spans="1:12" s="2" customFormat="1" ht="25.5" customHeight="1">
      <c r="A82" s="14"/>
      <c r="B82" s="22" t="s">
        <v>113</v>
      </c>
      <c r="C82" s="7" t="s">
        <v>94</v>
      </c>
      <c r="D82" s="21">
        <f aca="true" t="shared" si="14" ref="D82:L82">D53-D68</f>
        <v>12.799999999999727</v>
      </c>
      <c r="E82" s="21">
        <f t="shared" si="14"/>
        <v>34.69999999999891</v>
      </c>
      <c r="F82" s="21">
        <f t="shared" si="14"/>
        <v>-102.00000000000045</v>
      </c>
      <c r="G82" s="21">
        <f t="shared" si="14"/>
        <v>-85.61299999999983</v>
      </c>
      <c r="H82" s="21">
        <f t="shared" si="14"/>
        <v>-80</v>
      </c>
      <c r="I82" s="21">
        <f t="shared" si="14"/>
        <v>-57.07499999999982</v>
      </c>
      <c r="J82" s="21">
        <f t="shared" si="14"/>
        <v>-50</v>
      </c>
      <c r="K82" s="21">
        <f t="shared" si="14"/>
        <v>-50.188424999999825</v>
      </c>
      <c r="L82" s="21">
        <f t="shared" si="14"/>
        <v>-42.97500000000127</v>
      </c>
    </row>
    <row r="83" spans="1:12" s="2" customFormat="1" ht="17.25" customHeight="1">
      <c r="A83" s="14"/>
      <c r="B83" s="19" t="s">
        <v>114</v>
      </c>
      <c r="C83" s="7" t="s">
        <v>94</v>
      </c>
      <c r="D83" s="13"/>
      <c r="E83" s="13"/>
      <c r="F83" s="13"/>
      <c r="G83" s="13"/>
      <c r="H83" s="13"/>
      <c r="I83" s="13"/>
      <c r="J83" s="13"/>
      <c r="K83" s="13"/>
      <c r="L83" s="13"/>
    </row>
    <row r="84" spans="1:12" s="2" customFormat="1" ht="22.5" customHeight="1">
      <c r="A84" s="23" t="s">
        <v>120</v>
      </c>
      <c r="B84" s="30" t="s">
        <v>81</v>
      </c>
      <c r="C84" s="9"/>
      <c r="D84" s="17"/>
      <c r="E84" s="17"/>
      <c r="F84" s="17"/>
      <c r="G84" s="17"/>
      <c r="H84" s="17"/>
      <c r="I84" s="17"/>
      <c r="J84" s="17"/>
      <c r="K84" s="17"/>
      <c r="L84" s="17"/>
    </row>
    <row r="85" spans="1:12" s="2" customFormat="1" ht="27" customHeight="1">
      <c r="A85" s="14"/>
      <c r="B85" s="19" t="s">
        <v>82</v>
      </c>
      <c r="C85" s="7" t="s">
        <v>43</v>
      </c>
      <c r="D85" s="13">
        <v>98.2</v>
      </c>
      <c r="E85" s="13">
        <v>99.8</v>
      </c>
      <c r="F85" s="13">
        <v>98.8</v>
      </c>
      <c r="G85" s="13">
        <v>98.7</v>
      </c>
      <c r="H85" s="13">
        <v>100</v>
      </c>
      <c r="I85" s="21">
        <v>99.3</v>
      </c>
      <c r="J85" s="13">
        <v>100</v>
      </c>
      <c r="K85" s="21">
        <v>99.8</v>
      </c>
      <c r="L85" s="36">
        <v>100.2</v>
      </c>
    </row>
    <row r="86" spans="1:12" s="2" customFormat="1" ht="47.25" customHeight="1">
      <c r="A86" s="14"/>
      <c r="B86" s="19" t="s">
        <v>83</v>
      </c>
      <c r="C86" s="7" t="s">
        <v>53</v>
      </c>
      <c r="D86" s="13">
        <v>4.8</v>
      </c>
      <c r="E86" s="13">
        <v>4.5</v>
      </c>
      <c r="F86" s="13">
        <v>4.6</v>
      </c>
      <c r="G86" s="13">
        <v>4.6</v>
      </c>
      <c r="H86" s="21">
        <v>4.5</v>
      </c>
      <c r="I86" s="13">
        <v>4.6</v>
      </c>
      <c r="J86" s="21">
        <v>4.5</v>
      </c>
      <c r="K86" s="13">
        <v>4.6</v>
      </c>
      <c r="L86" s="21">
        <v>4.5</v>
      </c>
    </row>
    <row r="87" spans="1:12" s="2" customFormat="1" ht="12.75">
      <c r="A87" s="23" t="s">
        <v>121</v>
      </c>
      <c r="B87" s="30" t="s">
        <v>84</v>
      </c>
      <c r="C87" s="9"/>
      <c r="D87" s="17"/>
      <c r="E87" s="17"/>
      <c r="F87" s="17"/>
      <c r="G87" s="17"/>
      <c r="H87" s="17"/>
      <c r="I87" s="17"/>
      <c r="J87" s="17"/>
      <c r="K87" s="17"/>
      <c r="L87" s="17"/>
    </row>
    <row r="88" spans="1:12" s="2" customFormat="1" ht="18.75" customHeight="1">
      <c r="A88" s="14"/>
      <c r="B88" s="19" t="s">
        <v>85</v>
      </c>
      <c r="C88" s="7" t="s">
        <v>20</v>
      </c>
      <c r="D88" s="13">
        <v>26.4</v>
      </c>
      <c r="E88" s="13">
        <v>26.4</v>
      </c>
      <c r="F88" s="13">
        <v>26.45</v>
      </c>
      <c r="G88" s="13">
        <v>26.48</v>
      </c>
      <c r="H88" s="13">
        <v>26.5</v>
      </c>
      <c r="I88" s="13">
        <v>26.57</v>
      </c>
      <c r="J88" s="13">
        <v>26.6</v>
      </c>
      <c r="K88" s="13">
        <v>26.6</v>
      </c>
      <c r="L88" s="13">
        <v>26.65</v>
      </c>
    </row>
    <row r="89" spans="1:12" s="2" customFormat="1" ht="45" customHeight="1">
      <c r="A89" s="14"/>
      <c r="B89" s="19" t="s">
        <v>86</v>
      </c>
      <c r="C89" s="7" t="s">
        <v>20</v>
      </c>
      <c r="D89" s="13">
        <v>15.6</v>
      </c>
      <c r="E89" s="13">
        <v>15.61</v>
      </c>
      <c r="F89" s="13">
        <v>15.1</v>
      </c>
      <c r="G89" s="20">
        <v>15.1</v>
      </c>
      <c r="H89" s="20">
        <v>15.12</v>
      </c>
      <c r="I89" s="20">
        <v>15.15</v>
      </c>
      <c r="J89" s="20">
        <v>15.2</v>
      </c>
      <c r="K89" s="20">
        <v>15.21</v>
      </c>
      <c r="L89" s="20">
        <v>15.25</v>
      </c>
    </row>
    <row r="90" spans="1:12" s="2" customFormat="1" ht="39" customHeight="1">
      <c r="A90" s="14"/>
      <c r="B90" s="19" t="s">
        <v>87</v>
      </c>
      <c r="C90" s="7" t="s">
        <v>88</v>
      </c>
      <c r="D90" s="13">
        <v>80064.5</v>
      </c>
      <c r="E90" s="13">
        <v>84308</v>
      </c>
      <c r="F90" s="13">
        <v>87005.8</v>
      </c>
      <c r="G90" s="13">
        <v>90573</v>
      </c>
      <c r="H90" s="13">
        <v>90660.1</v>
      </c>
      <c r="I90" s="13">
        <v>94286.3</v>
      </c>
      <c r="J90" s="13">
        <v>94467.8</v>
      </c>
      <c r="K90" s="13">
        <v>98152.3</v>
      </c>
      <c r="L90" s="13">
        <v>98435.4</v>
      </c>
    </row>
    <row r="91" spans="1:12" s="2" customFormat="1" ht="46.5" customHeight="1">
      <c r="A91" s="14"/>
      <c r="B91" s="19" t="s">
        <v>89</v>
      </c>
      <c r="C91" s="7" t="s">
        <v>43</v>
      </c>
      <c r="D91" s="13">
        <v>108.5</v>
      </c>
      <c r="E91" s="21">
        <f>SUM(E90/D90)*100</f>
        <v>105.30010179292945</v>
      </c>
      <c r="F91" s="21">
        <f>SUM(F90/E90)*100</f>
        <v>103.19993357688475</v>
      </c>
      <c r="G91" s="21">
        <f>SUM(G90/F90)*100</f>
        <v>104.0999565546205</v>
      </c>
      <c r="H91" s="21">
        <f>SUM(H90/F90)*100</f>
        <v>104.20006482326465</v>
      </c>
      <c r="I91" s="21">
        <f>SUM(I90/G90)*100</f>
        <v>104.09978691221447</v>
      </c>
      <c r="J91" s="21">
        <f>SUM(J90/H90)*100</f>
        <v>104.19997330689024</v>
      </c>
      <c r="K91" s="21">
        <f>SUM(K90/I90)*100</f>
        <v>104.10027755888183</v>
      </c>
      <c r="L91" s="21">
        <f>SUM(L90/J90)*100</f>
        <v>104.19994961246053</v>
      </c>
    </row>
    <row r="92" spans="1:12" s="2" customFormat="1" ht="25.5">
      <c r="A92" s="14"/>
      <c r="B92" s="19" t="s">
        <v>90</v>
      </c>
      <c r="C92" s="7" t="s">
        <v>43</v>
      </c>
      <c r="D92" s="20">
        <v>106.4</v>
      </c>
      <c r="E92" s="20">
        <v>102.9</v>
      </c>
      <c r="F92" s="55">
        <v>100</v>
      </c>
      <c r="G92" s="55">
        <v>100</v>
      </c>
      <c r="H92" s="13">
        <v>100.2</v>
      </c>
      <c r="I92" s="21">
        <v>100</v>
      </c>
      <c r="J92" s="13">
        <v>100.2</v>
      </c>
      <c r="K92" s="21">
        <v>100</v>
      </c>
      <c r="L92" s="13">
        <v>100.2</v>
      </c>
    </row>
    <row r="93" spans="1:12" s="2" customFormat="1" ht="27" customHeight="1">
      <c r="A93" s="14"/>
      <c r="B93" s="19" t="s">
        <v>91</v>
      </c>
      <c r="C93" s="7" t="s">
        <v>53</v>
      </c>
      <c r="D93" s="20">
        <v>0.72</v>
      </c>
      <c r="E93" s="53">
        <f>SUM(E94/E88)*100</f>
        <v>0.7083333333333334</v>
      </c>
      <c r="F93" s="53">
        <f>SUM(F94/F88)*100</f>
        <v>2.3553875236294894</v>
      </c>
      <c r="G93" s="53">
        <f aca="true" t="shared" si="15" ref="G93:L93">SUM(G94/G88)*100</f>
        <v>1.9637462235649545</v>
      </c>
      <c r="H93" s="53">
        <f t="shared" si="15"/>
        <v>1.6981132075471699</v>
      </c>
      <c r="I93" s="53">
        <f t="shared" si="15"/>
        <v>1.317275122318404</v>
      </c>
      <c r="J93" s="53">
        <f t="shared" si="15"/>
        <v>1.1654135338345866</v>
      </c>
      <c r="K93" s="53">
        <f t="shared" si="15"/>
        <v>1.0150375939849625</v>
      </c>
      <c r="L93" s="53">
        <f t="shared" si="15"/>
        <v>0.8630393996247656</v>
      </c>
    </row>
    <row r="94" spans="1:12" s="2" customFormat="1" ht="48" customHeight="1">
      <c r="A94" s="14"/>
      <c r="B94" s="19" t="s">
        <v>92</v>
      </c>
      <c r="C94" s="7" t="s">
        <v>20</v>
      </c>
      <c r="D94" s="20">
        <v>0.19</v>
      </c>
      <c r="E94" s="20">
        <v>0.187</v>
      </c>
      <c r="F94" s="20">
        <v>0.623</v>
      </c>
      <c r="G94" s="20">
        <v>0.52</v>
      </c>
      <c r="H94" s="20">
        <v>0.45</v>
      </c>
      <c r="I94" s="20">
        <v>0.35</v>
      </c>
      <c r="J94" s="20">
        <v>0.31</v>
      </c>
      <c r="K94" s="20">
        <v>0.27</v>
      </c>
      <c r="L94" s="20">
        <v>0.23</v>
      </c>
    </row>
    <row r="95" spans="1:12" s="2" customFormat="1" ht="25.5">
      <c r="A95" s="14"/>
      <c r="B95" s="19" t="s">
        <v>93</v>
      </c>
      <c r="C95" s="7" t="s">
        <v>94</v>
      </c>
      <c r="D95" s="13">
        <v>14045</v>
      </c>
      <c r="E95" s="13">
        <v>14254.8</v>
      </c>
      <c r="F95" s="13">
        <v>14512.6</v>
      </c>
      <c r="G95" s="13">
        <v>14977.2</v>
      </c>
      <c r="H95" s="13">
        <v>15002.4</v>
      </c>
      <c r="I95" s="13">
        <v>15613.8</v>
      </c>
      <c r="J95" s="13">
        <v>15700.5</v>
      </c>
      <c r="K95" s="13">
        <v>16312.9</v>
      </c>
      <c r="L95" s="13">
        <v>16419</v>
      </c>
    </row>
    <row r="96" spans="1:12" s="2" customFormat="1" ht="25.5">
      <c r="A96" s="14"/>
      <c r="B96" s="19" t="s">
        <v>98</v>
      </c>
      <c r="C96" s="7" t="s">
        <v>43</v>
      </c>
      <c r="D96" s="13">
        <v>104.6</v>
      </c>
      <c r="E96" s="13">
        <v>101.5</v>
      </c>
      <c r="F96" s="13">
        <v>101.8</v>
      </c>
      <c r="G96" s="13">
        <v>103.2</v>
      </c>
      <c r="H96" s="13">
        <v>103.4</v>
      </c>
      <c r="I96" s="13">
        <v>104.3</v>
      </c>
      <c r="J96" s="13">
        <v>104.7</v>
      </c>
      <c r="K96" s="13">
        <v>104.5</v>
      </c>
      <c r="L96" s="13">
        <v>104.6</v>
      </c>
    </row>
    <row r="97" spans="1:12" s="2" customFormat="1" ht="12.75">
      <c r="A97" s="61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</row>
    <row r="98" spans="1:12" s="4" customFormat="1" ht="12">
      <c r="A98" s="58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</row>
    <row r="99" spans="1:12" ht="12.75">
      <c r="A99" s="58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</row>
  </sheetData>
  <sheetProtection/>
  <mergeCells count="8">
    <mergeCell ref="A99:L99"/>
    <mergeCell ref="A98:L98"/>
    <mergeCell ref="A97:L97"/>
    <mergeCell ref="A1:L1"/>
    <mergeCell ref="G3:H3"/>
    <mergeCell ref="I3:J3"/>
    <mergeCell ref="G2:L2"/>
    <mergeCell ref="K3:L3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Тарасенко Алла Витальевна</cp:lastModifiedBy>
  <cp:lastPrinted>2020-07-15T07:41:45Z</cp:lastPrinted>
  <dcterms:created xsi:type="dcterms:W3CDTF">2018-10-15T12:06:40Z</dcterms:created>
  <dcterms:modified xsi:type="dcterms:W3CDTF">2020-07-15T07:42:01Z</dcterms:modified>
  <cp:category/>
  <cp:version/>
  <cp:contentType/>
  <cp:contentStatus/>
</cp:coreProperties>
</file>