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484" activeTab="0"/>
  </bookViews>
  <sheets>
    <sheet name="Лист3" sheetId="1" r:id="rId1"/>
    <sheet name="Лист1" sheetId="2" r:id="rId2"/>
  </sheets>
  <externalReferences>
    <externalReference r:id="rId5"/>
  </externalReferences>
  <definedNames>
    <definedName name="_ftn1" localSheetId="1">'Лист1'!$B$25</definedName>
    <definedName name="_ftn2" localSheetId="1">'Лист1'!$B$26</definedName>
    <definedName name="_ftn3" localSheetId="1">'Лист1'!$B$27</definedName>
    <definedName name="_ftnref2" localSheetId="1">'Лист1'!$F$7</definedName>
    <definedName name="_xlnm.Print_Area" localSheetId="0">'Лист3'!$A$1:$K$24</definedName>
  </definedNames>
  <calcPr fullCalcOnLoad="1"/>
</workbook>
</file>

<file path=xl/sharedStrings.xml><?xml version="1.0" encoding="utf-8"?>
<sst xmlns="http://schemas.openxmlformats.org/spreadsheetml/2006/main" count="150" uniqueCount="77">
  <si>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</si>
  <si>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</si>
  <si>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</si>
  <si>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</si>
  <si>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</si>
  <si>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</si>
  <si>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</si>
  <si>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</si>
  <si>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</si>
  <si>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</si>
  <si>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</si>
  <si>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</si>
  <si>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Всего:</t>
  </si>
  <si>
    <t>Муниципальное бюджетное общеобразовательное учреждение "Средняя общеобразовательная школа №2"</t>
  </si>
  <si>
    <t>Метод сопоставимых рыночных цен: анализ рынка</t>
  </si>
  <si>
    <t>Масло подсолнечное  рафинированное</t>
  </si>
  <si>
    <t>Чай черный (ферментированный)</t>
  </si>
  <si>
    <t>килограмм</t>
  </si>
  <si>
    <t>штуки</t>
  </si>
  <si>
    <t>Яйца куриные в скорлупе свежие</t>
  </si>
  <si>
    <t>Категория яйца: Высшая. 
Класс яйца: Столовое экстра.</t>
  </si>
  <si>
    <t>Директор школы  ______________________  И.А. Ефремова</t>
  </si>
  <si>
    <t>Приложение №2 к извещению об осуществлению закупки</t>
  </si>
  <si>
    <t>ОБОСНОВАНИЕ НАЧАЛЬНОЙ (МАКСИМАЛЬНОЙ) ЦЕНЫ  ГРАЖДАНСКО-ПРАВОВОГО ДОГОВОРА</t>
  </si>
  <si>
    <t>№</t>
  </si>
  <si>
    <t>п/п</t>
  </si>
  <si>
    <t>Наименование</t>
  </si>
  <si>
    <t>Товара</t>
  </si>
  <si>
    <t>Единицы измерения</t>
  </si>
  <si>
    <r>
      <t>Количество в единицах измерения</t>
    </r>
    <r>
      <rPr>
        <vertAlign val="superscript"/>
        <sz val="9"/>
        <rFont val="PT Astra Serif"/>
        <family val="1"/>
      </rPr>
      <t> </t>
    </r>
    <r>
      <rPr>
        <vertAlign val="superscript"/>
        <sz val="9"/>
        <color indexed="60"/>
        <rFont val="PT Astra Serif"/>
        <family val="1"/>
      </rPr>
      <t>[1]</t>
    </r>
  </si>
  <si>
    <t>Остаточный срок годности [2]</t>
  </si>
  <si>
    <t>Страна происхождения товара</t>
  </si>
  <si>
    <t>Цена за единицу измерения, руб.</t>
  </si>
  <si>
    <t>(включая НДС)</t>
  </si>
  <si>
    <t>(если облагается НДС)</t>
  </si>
  <si>
    <t xml:space="preserve">НДС </t>
  </si>
  <si>
    <r>
      <t xml:space="preserve">Стоимость, руб. </t>
    </r>
    <r>
      <rPr>
        <i/>
        <sz val="9"/>
        <rFont val="PT Astra Serif"/>
        <family val="1"/>
      </rPr>
      <t>(включая НДС)</t>
    </r>
  </si>
  <si>
    <r>
      <t>(если облагается НДС)</t>
    </r>
    <r>
      <rPr>
        <vertAlign val="superscript"/>
        <sz val="9"/>
        <rFont val="PT Astra Serif"/>
        <family val="1"/>
      </rPr>
      <t> </t>
    </r>
    <r>
      <rPr>
        <vertAlign val="superscript"/>
        <sz val="9"/>
        <color indexed="60"/>
        <rFont val="PT Astra Serif"/>
        <family val="1"/>
      </rPr>
      <t>[3]</t>
    </r>
  </si>
  <si>
    <r>
      <t>Крупа гречневая. Вид крупы: Ядрица (непропаренная).</t>
    </r>
    <r>
      <rPr>
        <sz val="12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Сорт, не ниже:</t>
    </r>
    <r>
      <rPr>
        <sz val="12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Первый.</t>
    </r>
  </si>
  <si>
    <t>кило</t>
  </si>
  <si>
    <t>грамм</t>
  </si>
  <si>
    <t>не менее 6 месяцев</t>
  </si>
  <si>
    <t>Россия</t>
  </si>
  <si>
    <t>Пшено. Сорт: высший.</t>
  </si>
  <si>
    <t>Крупа манная. Марка крупы: МТ.</t>
  </si>
  <si>
    <t>Крупа перловая.  Номер крупы: №1.</t>
  </si>
  <si>
    <t xml:space="preserve">Масло подсолнечное рафинированное. Вид масла подсолнечного рафинированного: дезодорированное.  Марка масла подсолнечного рафинированного дезодорированного: высший сорт.   </t>
  </si>
  <si>
    <t>Литр</t>
  </si>
  <si>
    <t xml:space="preserve">Чай черный (ферментированный). в упаковках. Вид чая черного (ферментированного) по способу обработки листа: гранулированный.  </t>
  </si>
  <si>
    <t>Яйца куриные в скорлупе свежие. Категория яйца: высшая. Класс яйца: столовое экстра.</t>
  </si>
  <si>
    <t>не менее 45 дней</t>
  </si>
  <si>
    <t>Итого</t>
  </si>
  <si>
    <t>[1] Столбец 4 не указывается при поставке товара в случае, если количество поставляемого товара невозможно определить, и заказчик в соответствии с частью 24 статьи 22 Закона № 44-ФЗ определяет начальную цену единицы товара, начальную сумму цен указанных единиц, максимальное значение цены Договора, а количество поставляемого товара определяется по заявкам заказчика.</t>
  </si>
  <si>
    <t>[2] В столбце 5 заказчик указывает остаточный срок годности, определяемый календарной датой или истечением периода времени, который исчисляется годами, месяцами, неделями, днями или часами</t>
  </si>
  <si>
    <t>[3] Столбец 7 не указывается при поставке товара в случае, если количество поставляемого товара невозможно определить, и заказчик в соответствии с частью 24 статьи 22 Закона № 44-ФЗ определяет начальную цену единицы товара, начальную сумму цен указанных единиц, максимальное значение цены Договора, а количество поставляемого товара определяется по заявкам заказчика.</t>
  </si>
  <si>
    <t>НДС</t>
  </si>
  <si>
    <r>
      <t>Крупа гречневая. Вид крупы:Ядрица (непропаренная).</t>
    </r>
    <r>
      <rPr>
        <sz val="12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Сорт, не ниже:</t>
    </r>
    <r>
      <rPr>
        <sz val="12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Первый.</t>
    </r>
  </si>
  <si>
    <t xml:space="preserve">не менее 6 месяцев </t>
  </si>
  <si>
    <t>10 800,00</t>
  </si>
  <si>
    <r>
      <t>Крупа пшеничная. Вид крупы: полтавская.</t>
    </r>
    <r>
      <rPr>
        <sz val="12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Номер крупы: крупная №1.</t>
    </r>
  </si>
  <si>
    <t>Крупа овсяная. Вид: плющенная. Сорт: Высший.</t>
  </si>
  <si>
    <t xml:space="preserve">не менее 1 месяца </t>
  </si>
  <si>
    <t>Крупа ячневая.  Номер крупы:3.</t>
  </si>
  <si>
    <t>ИТОГО</t>
  </si>
  <si>
    <t>Коммерческое предложение вх. № 47 от 19.05.2023</t>
  </si>
  <si>
    <t>Коммерческое предложение вх. № 52 от 19.05.2023</t>
  </si>
  <si>
    <t>Коммерческое предложение вх. № 48 от 19.05.2023</t>
  </si>
  <si>
    <t>Итого: Начальная (максимальная) цена договора: 94 882 (девяносто четыре тысячи восемьсот восемьдесят два) рубля 62 копейки</t>
  </si>
  <si>
    <t xml:space="preserve">Вид масла подсолнечного рафинированного: Дезодорированное.  Марка масла подсолнечного рафинированного дезодорированного: Высший сорт.   </t>
  </si>
  <si>
    <t xml:space="preserve">Вид чая черного (ферментированного) по способу обработки листа: Гранулированный. </t>
  </si>
  <si>
    <t>литр</t>
  </si>
  <si>
    <t>Дата составления сводной таблицы 23.06.2023 года</t>
  </si>
  <si>
    <t>Аукцион в электронной форме на поставку продуктов питания (масло подсолнечное, чай, яйцо) дошкольные группы</t>
  </si>
  <si>
    <t>КТРУ</t>
  </si>
  <si>
    <t>10.41.54.000-00000003</t>
  </si>
  <si>
    <t>10.83.13.120-00000004</t>
  </si>
  <si>
    <t>01.47.21.000-00000026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</si>
</sst>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  <numFmt numFmtId="193" formatCode="[$-FC19]d\ mmmm\ yyyy\ &quot;г.&quot;"/>
  </numFmts>
  <fonts count="54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9"/>
      <name val="PT Astra Serif"/>
      <family val="1"/>
    </font>
    <font>
      <vertAlign val="superscript"/>
      <sz val="9"/>
      <name val="PT Astra Serif"/>
      <family val="1"/>
    </font>
    <font>
      <vertAlign val="superscript"/>
      <sz val="9"/>
      <color indexed="60"/>
      <name val="PT Astra Serif"/>
      <family val="1"/>
    </font>
    <font>
      <i/>
      <sz val="9"/>
      <name val="PT Astra Serif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1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 vertical="top"/>
    </xf>
    <xf numFmtId="187" fontId="5" fillId="33" borderId="10" xfId="60" applyFont="1" applyFill="1" applyBorder="1" applyAlignment="1">
      <alignment horizontal="center"/>
    </xf>
    <xf numFmtId="0" fontId="1" fillId="33" borderId="10" xfId="0" applyFont="1" applyFill="1" applyBorder="1" applyAlignment="1">
      <alignment vertical="center" wrapText="1"/>
    </xf>
    <xf numFmtId="192" fontId="2" fillId="33" borderId="10" xfId="0" applyNumberFormat="1" applyFont="1" applyFill="1" applyBorder="1" applyAlignment="1">
      <alignment vertical="center" wrapText="1"/>
    </xf>
    <xf numFmtId="192" fontId="2" fillId="33" borderId="10" xfId="0" applyNumberFormat="1" applyFont="1" applyFill="1" applyBorder="1" applyAlignment="1">
      <alignment vertical="center"/>
    </xf>
    <xf numFmtId="0" fontId="6" fillId="33" borderId="0" xfId="0" applyFont="1" applyFill="1" applyAlignment="1">
      <alignment/>
    </xf>
    <xf numFmtId="0" fontId="7" fillId="33" borderId="0" xfId="0" applyFont="1" applyFill="1" applyBorder="1" applyAlignment="1">
      <alignment horizontal="left" vertical="center"/>
    </xf>
    <xf numFmtId="0" fontId="6" fillId="33" borderId="0" xfId="0" applyFont="1" applyFill="1" applyAlignment="1">
      <alignment/>
    </xf>
    <xf numFmtId="0" fontId="1" fillId="33" borderId="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4" fontId="4" fillId="33" borderId="0" xfId="0" applyNumberFormat="1" applyFont="1" applyFill="1" applyBorder="1" applyAlignment="1">
      <alignment horizontal="left"/>
    </xf>
    <xf numFmtId="0" fontId="2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2" fontId="2" fillId="33" borderId="10" xfId="0" applyNumberFormat="1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justify" vertical="center" wrapText="1"/>
    </xf>
    <xf numFmtId="4" fontId="5" fillId="33" borderId="10" xfId="0" applyNumberFormat="1" applyFont="1" applyFill="1" applyBorder="1" applyAlignment="1">
      <alignment/>
    </xf>
    <xf numFmtId="2" fontId="1" fillId="33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vertical="top" wrapText="1"/>
    </xf>
    <xf numFmtId="0" fontId="12" fillId="0" borderId="0" xfId="0" applyFont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vertical="top" wrapText="1"/>
    </xf>
    <xf numFmtId="0" fontId="53" fillId="0" borderId="17" xfId="0" applyFont="1" applyBorder="1" applyAlignment="1">
      <alignment horizontal="justify" vertical="center" wrapText="1"/>
    </xf>
    <xf numFmtId="0" fontId="53" fillId="0" borderId="19" xfId="0" applyFont="1" applyBorder="1" applyAlignment="1">
      <alignment horizontal="justify" vertical="center" wrapText="1"/>
    </xf>
    <xf numFmtId="4" fontId="0" fillId="0" borderId="0" xfId="0" applyNumberFormat="1" applyAlignment="1">
      <alignment/>
    </xf>
    <xf numFmtId="0" fontId="53" fillId="0" borderId="18" xfId="0" applyFont="1" applyBorder="1" applyAlignment="1">
      <alignment horizontal="justify" vertical="center" wrapText="1"/>
    </xf>
    <xf numFmtId="0" fontId="9" fillId="0" borderId="20" xfId="0" applyFont="1" applyBorder="1" applyAlignment="1">
      <alignment horizontal="center" vertical="center" wrapText="1"/>
    </xf>
    <xf numFmtId="0" fontId="53" fillId="0" borderId="21" xfId="0" applyFont="1" applyBorder="1" applyAlignment="1">
      <alignment horizontal="justify" vertical="center" wrapText="1"/>
    </xf>
    <xf numFmtId="0" fontId="53" fillId="0" borderId="19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4" fontId="9" fillId="0" borderId="19" xfId="0" applyNumberFormat="1" applyFont="1" applyBorder="1" applyAlignment="1">
      <alignment horizontal="center" vertical="center" wrapText="1"/>
    </xf>
    <xf numFmtId="0" fontId="38" fillId="0" borderId="0" xfId="42" applyAlignment="1" applyProtection="1">
      <alignment horizontal="justify" vertical="center"/>
      <protection/>
    </xf>
    <xf numFmtId="0" fontId="9" fillId="0" borderId="23" xfId="0" applyFont="1" applyBorder="1" applyAlignment="1">
      <alignment horizontal="center" vertical="center" wrapText="1"/>
    </xf>
    <xf numFmtId="0" fontId="53" fillId="0" borderId="24" xfId="0" applyFont="1" applyBorder="1" applyAlignment="1">
      <alignment horizontal="justify" vertical="center" wrapText="1"/>
    </xf>
    <xf numFmtId="0" fontId="53" fillId="0" borderId="25" xfId="0" applyFont="1" applyBorder="1" applyAlignment="1">
      <alignment horizontal="justify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0" fontId="1" fillId="33" borderId="13" xfId="0" applyFont="1" applyFill="1" applyBorder="1" applyAlignment="1">
      <alignment vertical="center"/>
    </xf>
    <xf numFmtId="0" fontId="2" fillId="33" borderId="28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left" vertical="center"/>
    </xf>
    <xf numFmtId="0" fontId="2" fillId="33" borderId="27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0" borderId="28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4" fontId="9" fillId="0" borderId="31" xfId="0" applyNumberFormat="1" applyFont="1" applyBorder="1" applyAlignment="1">
      <alignment horizontal="center" vertical="center" wrapText="1"/>
    </xf>
    <xf numFmtId="4" fontId="9" fillId="0" borderId="21" xfId="0" applyNumberFormat="1" applyFont="1" applyBorder="1" applyAlignment="1">
      <alignment horizontal="center" vertical="center" wrapText="1"/>
    </xf>
    <xf numFmtId="0" fontId="9" fillId="0" borderId="23" xfId="0" applyFont="1" applyBorder="1" applyAlignment="1">
      <alignment horizontal="justify" vertical="center" wrapText="1"/>
    </xf>
    <xf numFmtId="0" fontId="9" fillId="0" borderId="26" xfId="0" applyFont="1" applyBorder="1" applyAlignment="1">
      <alignment horizontal="justify" vertical="center" wrapText="1"/>
    </xf>
    <xf numFmtId="0" fontId="9" fillId="0" borderId="25" xfId="0" applyFont="1" applyBorder="1" applyAlignment="1">
      <alignment horizontal="justify" vertical="center" wrapText="1"/>
    </xf>
    <xf numFmtId="0" fontId="53" fillId="0" borderId="31" xfId="0" applyFont="1" applyBorder="1" applyAlignment="1">
      <alignment horizontal="justify" vertical="center" wrapText="1"/>
    </xf>
    <xf numFmtId="0" fontId="53" fillId="0" borderId="21" xfId="0" applyFont="1" applyBorder="1" applyAlignment="1">
      <alignment horizontal="justify" vertical="center" wrapText="1"/>
    </xf>
    <xf numFmtId="0" fontId="9" fillId="0" borderId="32" xfId="0" applyFont="1" applyBorder="1" applyAlignment="1">
      <alignment horizontal="center" vertical="center" wrapText="1"/>
    </xf>
    <xf numFmtId="0" fontId="38" fillId="0" borderId="31" xfId="42" applyBorder="1" applyAlignment="1" applyProtection="1">
      <alignment horizontal="center" vertical="center" wrapText="1"/>
      <protection/>
    </xf>
    <xf numFmtId="0" fontId="38" fillId="0" borderId="32" xfId="42" applyBorder="1" applyAlignment="1" applyProtection="1">
      <alignment horizontal="center" vertical="center" wrapText="1"/>
      <protection/>
    </xf>
    <xf numFmtId="0" fontId="38" fillId="0" borderId="21" xfId="42" applyBorder="1" applyAlignment="1" applyProtection="1">
      <alignment horizontal="center" vertical="center" wrapText="1"/>
      <protection/>
    </xf>
    <xf numFmtId="0" fontId="53" fillId="0" borderId="31" xfId="0" applyFont="1" applyBorder="1" applyAlignment="1">
      <alignment horizontal="center" vertical="center" wrapText="1"/>
    </xf>
    <xf numFmtId="0" fontId="53" fillId="0" borderId="21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0\&#1086;&#1073;&#1097;&#1072;&#1103;%20&#1085;&#1080;&#1082;&#1091;&#1083;&#1080;&#1085;&#1072;\Users\admin\Desktop\&#1040;&#1059;&#1050;&#1062;&#1048;&#1054;&#1053;&#1067;%20%202019&#1043;&#1054;&#1044;\&#1089;&#1086;&#1082;%20&#1089;&#1072;&#1076;\&#1085;&#1084;&#1094;%20&#1089;&#1086;&#108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2">
          <cell r="A12">
            <v>1</v>
          </cell>
        </row>
        <row r="13">
          <cell r="A13">
            <v>2</v>
          </cell>
        </row>
        <row r="14">
          <cell r="A14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ref3" TargetMode="External" /><Relationship Id="rId3" Type="http://schemas.openxmlformats.org/officeDocument/2006/relationships/hyperlink" Target="_ftnref1" TargetMode="External" /><Relationship Id="rId4" Type="http://schemas.openxmlformats.org/officeDocument/2006/relationships/hyperlink" Target="_ftnref3" TargetMode="Externa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tabSelected="1" view="pageBreakPreview" zoomScale="93" zoomScaleSheetLayoutView="93" zoomScalePageLayoutView="0" workbookViewId="0" topLeftCell="A1">
      <selection activeCell="F22" sqref="F22"/>
    </sheetView>
  </sheetViews>
  <sheetFormatPr defaultColWidth="9.140625" defaultRowHeight="12.75"/>
  <cols>
    <col min="1" max="1" width="6.140625" style="20" customWidth="1"/>
    <col min="2" max="2" width="25.421875" style="20" customWidth="1"/>
    <col min="3" max="3" width="43.00390625" style="6" customWidth="1"/>
    <col min="4" max="4" width="70.7109375" style="14" customWidth="1"/>
    <col min="5" max="5" width="14.57421875" style="24" customWidth="1"/>
    <col min="6" max="6" width="8.421875" style="6" customWidth="1"/>
    <col min="7" max="7" width="11.57421875" style="6" customWidth="1"/>
    <col min="8" max="8" width="10.00390625" style="6" customWidth="1"/>
    <col min="9" max="9" width="9.7109375" style="6" customWidth="1"/>
    <col min="10" max="10" width="10.421875" style="6" customWidth="1"/>
    <col min="11" max="11" width="17.7109375" style="6" customWidth="1"/>
    <col min="12" max="12" width="11.7109375" style="6" customWidth="1"/>
    <col min="13" max="13" width="14.140625" style="6" customWidth="1"/>
    <col min="14" max="14" width="19.57421875" style="6" customWidth="1"/>
    <col min="15" max="16384" width="9.140625" style="6" customWidth="1"/>
  </cols>
  <sheetData>
    <row r="1" spans="7:11" ht="15.75">
      <c r="G1" s="78" t="s">
        <v>22</v>
      </c>
      <c r="H1" s="78"/>
      <c r="I1" s="78"/>
      <c r="J1" s="78"/>
      <c r="K1" s="78"/>
    </row>
    <row r="2" spans="1:14" ht="19.5" customHeight="1">
      <c r="A2" s="79" t="s">
        <v>23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1:14" s="7" customFormat="1" ht="17.25" customHeight="1">
      <c r="A3" s="80" t="s">
        <v>72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</row>
    <row r="4" spans="1:5" s="7" customFormat="1" ht="15.75">
      <c r="A4" s="84" t="s">
        <v>14</v>
      </c>
      <c r="B4" s="84"/>
      <c r="C4" s="84"/>
      <c r="D4" s="84"/>
      <c r="E4" s="23"/>
    </row>
    <row r="5" spans="1:11" s="2" customFormat="1" ht="32.25" customHeight="1">
      <c r="A5" s="68" t="s">
        <v>0</v>
      </c>
      <c r="B5" s="70" t="s">
        <v>73</v>
      </c>
      <c r="C5" s="68" t="s">
        <v>1</v>
      </c>
      <c r="D5" s="85" t="s">
        <v>2</v>
      </c>
      <c r="E5" s="68" t="s">
        <v>3</v>
      </c>
      <c r="F5" s="68" t="s">
        <v>4</v>
      </c>
      <c r="G5" s="68" t="s">
        <v>5</v>
      </c>
      <c r="H5" s="68"/>
      <c r="I5" s="68"/>
      <c r="J5" s="68" t="s">
        <v>6</v>
      </c>
      <c r="K5" s="68" t="s">
        <v>7</v>
      </c>
    </row>
    <row r="6" spans="1:11" s="2" customFormat="1" ht="14.25" customHeight="1">
      <c r="A6" s="68"/>
      <c r="B6" s="71"/>
      <c r="C6" s="68"/>
      <c r="D6" s="85"/>
      <c r="E6" s="68"/>
      <c r="F6" s="68"/>
      <c r="G6" s="28" t="s">
        <v>8</v>
      </c>
      <c r="H6" s="28" t="s">
        <v>9</v>
      </c>
      <c r="I6" s="28" t="s">
        <v>10</v>
      </c>
      <c r="J6" s="68"/>
      <c r="K6" s="68"/>
    </row>
    <row r="7" spans="1:11" s="2" customFormat="1" ht="45" customHeight="1">
      <c r="A7" s="77">
        <v>1</v>
      </c>
      <c r="B7" s="72" t="s">
        <v>74</v>
      </c>
      <c r="C7" s="11" t="s">
        <v>15</v>
      </c>
      <c r="D7" s="29" t="s">
        <v>68</v>
      </c>
      <c r="E7" s="8" t="s">
        <v>70</v>
      </c>
      <c r="F7" s="11">
        <v>120</v>
      </c>
      <c r="G7" s="12">
        <v>130</v>
      </c>
      <c r="H7" s="12">
        <v>120</v>
      </c>
      <c r="I7" s="12">
        <v>160</v>
      </c>
      <c r="J7" s="13">
        <v>136.67</v>
      </c>
      <c r="K7" s="10"/>
    </row>
    <row r="8" spans="1:11" s="3" customFormat="1" ht="13.5" customHeight="1">
      <c r="A8" s="77"/>
      <c r="B8" s="73"/>
      <c r="C8" s="11" t="s">
        <v>11</v>
      </c>
      <c r="D8" s="74"/>
      <c r="E8" s="75"/>
      <c r="F8" s="75"/>
      <c r="G8" s="75"/>
      <c r="H8" s="75"/>
      <c r="I8" s="75"/>
      <c r="J8" s="76"/>
      <c r="K8" s="10">
        <f>J7*F7</f>
        <v>16400.399999999998</v>
      </c>
    </row>
    <row r="9" spans="1:11" s="2" customFormat="1" ht="37.5" customHeight="1">
      <c r="A9" s="77">
        <v>2</v>
      </c>
      <c r="B9" s="72" t="s">
        <v>75</v>
      </c>
      <c r="C9" s="11" t="s">
        <v>16</v>
      </c>
      <c r="D9" s="32" t="s">
        <v>69</v>
      </c>
      <c r="E9" s="8" t="s">
        <v>17</v>
      </c>
      <c r="F9" s="31">
        <v>6</v>
      </c>
      <c r="G9" s="12">
        <v>620</v>
      </c>
      <c r="H9" s="12">
        <v>1000</v>
      </c>
      <c r="I9" s="12">
        <v>800</v>
      </c>
      <c r="J9" s="13">
        <v>807.17</v>
      </c>
      <c r="K9" s="10"/>
    </row>
    <row r="10" spans="1:11" s="3" customFormat="1" ht="13.5" customHeight="1">
      <c r="A10" s="77"/>
      <c r="B10" s="73"/>
      <c r="C10" s="11" t="s">
        <v>11</v>
      </c>
      <c r="D10" s="81"/>
      <c r="E10" s="82"/>
      <c r="F10" s="82"/>
      <c r="G10" s="82"/>
      <c r="H10" s="82"/>
      <c r="I10" s="82"/>
      <c r="J10" s="83"/>
      <c r="K10" s="10">
        <f>J9*F9</f>
        <v>4843.0199999999995</v>
      </c>
    </row>
    <row r="11" spans="1:11" s="2" customFormat="1" ht="15" customHeight="1">
      <c r="A11" s="72">
        <v>3</v>
      </c>
      <c r="B11" s="60" t="s">
        <v>76</v>
      </c>
      <c r="C11" s="11" t="s">
        <v>19</v>
      </c>
      <c r="D11" s="33" t="s">
        <v>20</v>
      </c>
      <c r="E11" s="8" t="s">
        <v>18</v>
      </c>
      <c r="F11" s="11">
        <v>8340</v>
      </c>
      <c r="G11" s="25">
        <v>8.5</v>
      </c>
      <c r="H11" s="25">
        <v>8</v>
      </c>
      <c r="I11" s="25">
        <v>10</v>
      </c>
      <c r="J11" s="59">
        <v>8.83</v>
      </c>
      <c r="K11" s="10"/>
    </row>
    <row r="12" spans="1:11" s="2" customFormat="1" ht="15" customHeight="1">
      <c r="A12" s="73"/>
      <c r="B12" s="61"/>
      <c r="C12" s="11" t="s">
        <v>11</v>
      </c>
      <c r="D12" s="26"/>
      <c r="E12" s="26"/>
      <c r="F12" s="26"/>
      <c r="G12" s="26"/>
      <c r="H12" s="26"/>
      <c r="I12" s="26"/>
      <c r="J12" s="27"/>
      <c r="K12" s="10">
        <f>J11*F11</f>
        <v>73642.2</v>
      </c>
    </row>
    <row r="13" spans="1:11" s="2" customFormat="1" ht="17.25" customHeight="1">
      <c r="A13" s="62" t="s">
        <v>12</v>
      </c>
      <c r="B13" s="63"/>
      <c r="C13" s="63"/>
      <c r="D13" s="63"/>
      <c r="E13" s="63"/>
      <c r="F13" s="63"/>
      <c r="G13" s="63"/>
      <c r="H13" s="63"/>
      <c r="I13" s="63"/>
      <c r="J13" s="64"/>
      <c r="K13" s="30">
        <f>K12+K10+K8</f>
        <v>94885.62</v>
      </c>
    </row>
    <row r="14" spans="1:11" s="3" customFormat="1" ht="28.5" customHeight="1">
      <c r="A14" s="69" t="s">
        <v>67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</row>
    <row r="15" spans="1:11" s="3" customFormat="1" ht="15.75">
      <c r="A15" s="17"/>
      <c r="B15" s="17"/>
      <c r="C15" s="4"/>
      <c r="D15" s="15"/>
      <c r="E15" s="17"/>
      <c r="F15" s="4"/>
      <c r="G15" s="4"/>
      <c r="H15" s="4"/>
      <c r="I15" s="4"/>
      <c r="J15" s="4"/>
      <c r="K15" s="5"/>
    </row>
    <row r="16" spans="1:11" s="2" customFormat="1" ht="15.75" customHeight="1">
      <c r="A16" s="22">
        <f>'[1]Лист1'!A12</f>
        <v>1</v>
      </c>
      <c r="B16" s="65" t="s">
        <v>64</v>
      </c>
      <c r="C16" s="66"/>
      <c r="D16" s="67"/>
      <c r="E16" s="17"/>
      <c r="F16" s="4"/>
      <c r="G16" s="4"/>
      <c r="H16" s="4"/>
      <c r="I16" s="4"/>
      <c r="J16" s="4"/>
      <c r="K16" s="5"/>
    </row>
    <row r="17" spans="1:11" s="2" customFormat="1" ht="17.25" customHeight="1">
      <c r="A17" s="18">
        <f>'[1]Лист1'!A13</f>
        <v>2</v>
      </c>
      <c r="B17" s="65" t="s">
        <v>65</v>
      </c>
      <c r="C17" s="66"/>
      <c r="D17" s="67"/>
      <c r="E17" s="17"/>
      <c r="F17" s="4"/>
      <c r="G17" s="4"/>
      <c r="H17" s="4"/>
      <c r="I17" s="4"/>
      <c r="J17" s="4"/>
      <c r="K17" s="5"/>
    </row>
    <row r="18" spans="1:11" s="2" customFormat="1" ht="15" customHeight="1">
      <c r="A18" s="19">
        <f>'[1]Лист1'!A14</f>
        <v>3</v>
      </c>
      <c r="B18" s="65" t="s">
        <v>66</v>
      </c>
      <c r="C18" s="66"/>
      <c r="D18" s="67"/>
      <c r="E18" s="17"/>
      <c r="F18" s="4"/>
      <c r="G18" s="4"/>
      <c r="H18" s="4"/>
      <c r="I18" s="4"/>
      <c r="J18" s="4"/>
      <c r="K18" s="21"/>
    </row>
    <row r="19" spans="1:11" s="9" customFormat="1" ht="15.75" customHeight="1">
      <c r="A19" s="17"/>
      <c r="B19" s="17"/>
      <c r="C19" s="4"/>
      <c r="D19" s="15"/>
      <c r="E19" s="24"/>
      <c r="F19" s="6"/>
      <c r="G19" s="6"/>
      <c r="H19" s="6"/>
      <c r="I19" s="6"/>
      <c r="J19" s="6"/>
      <c r="K19" s="6"/>
    </row>
    <row r="20" spans="1:11" s="9" customFormat="1" ht="15.75" customHeight="1">
      <c r="A20" s="17"/>
      <c r="B20" s="17"/>
      <c r="C20" s="1" t="s">
        <v>13</v>
      </c>
      <c r="D20" s="16"/>
      <c r="E20" s="24"/>
      <c r="F20" s="6"/>
      <c r="G20" s="6"/>
      <c r="H20" s="6"/>
      <c r="I20" s="6"/>
      <c r="J20" s="6"/>
      <c r="K20" s="6"/>
    </row>
    <row r="21" spans="1:11" s="2" customFormat="1" ht="15.75">
      <c r="A21" s="17"/>
      <c r="B21" s="17"/>
      <c r="C21" s="1" t="s">
        <v>21</v>
      </c>
      <c r="D21" s="16"/>
      <c r="E21" s="24"/>
      <c r="F21" s="6"/>
      <c r="G21" s="6"/>
      <c r="H21" s="6"/>
      <c r="I21" s="6"/>
      <c r="J21" s="6"/>
      <c r="K21" s="6"/>
    </row>
    <row r="22" spans="1:11" s="2" customFormat="1" ht="15.75">
      <c r="A22" s="17"/>
      <c r="B22" s="17"/>
      <c r="C22" s="1" t="s">
        <v>71</v>
      </c>
      <c r="D22" s="16"/>
      <c r="E22" s="24"/>
      <c r="F22" s="6"/>
      <c r="G22" s="6"/>
      <c r="H22" s="6"/>
      <c r="I22" s="6"/>
      <c r="J22" s="6"/>
      <c r="K22" s="6"/>
    </row>
    <row r="23" spans="1:11" s="2" customFormat="1" ht="15.75">
      <c r="A23" s="20"/>
      <c r="B23" s="20"/>
      <c r="C23" s="6"/>
      <c r="D23" s="14"/>
      <c r="E23" s="24"/>
      <c r="F23" s="6"/>
      <c r="G23" s="6"/>
      <c r="H23" s="6"/>
      <c r="I23" s="6"/>
      <c r="J23" s="6"/>
      <c r="K23" s="6"/>
    </row>
    <row r="24" spans="1:11" s="2" customFormat="1" ht="15.75">
      <c r="A24" s="20"/>
      <c r="B24" s="20"/>
      <c r="C24" s="6"/>
      <c r="D24" s="14"/>
      <c r="E24" s="24"/>
      <c r="F24" s="6"/>
      <c r="G24" s="6"/>
      <c r="H24" s="6"/>
      <c r="I24" s="6"/>
      <c r="J24" s="6"/>
      <c r="K24" s="6"/>
    </row>
    <row r="33" ht="11.25" customHeight="1"/>
  </sheetData>
  <sheetProtection/>
  <mergeCells count="24">
    <mergeCell ref="A7:A8"/>
    <mergeCell ref="A5:A6"/>
    <mergeCell ref="J5:J6"/>
    <mergeCell ref="D5:D6"/>
    <mergeCell ref="F5:F6"/>
    <mergeCell ref="C5:C6"/>
    <mergeCell ref="E5:E6"/>
    <mergeCell ref="B17:D17"/>
    <mergeCell ref="G1:K1"/>
    <mergeCell ref="A2:N2"/>
    <mergeCell ref="A3:N3"/>
    <mergeCell ref="D10:J10"/>
    <mergeCell ref="A11:A12"/>
    <mergeCell ref="A4:D4"/>
    <mergeCell ref="B18:D18"/>
    <mergeCell ref="G5:I5"/>
    <mergeCell ref="K5:K6"/>
    <mergeCell ref="A14:K14"/>
    <mergeCell ref="B5:B6"/>
    <mergeCell ref="B7:B8"/>
    <mergeCell ref="B9:B10"/>
    <mergeCell ref="B16:D16"/>
    <mergeCell ref="D8:J8"/>
    <mergeCell ref="A9:A10"/>
  </mergeCells>
  <printOptions/>
  <pageMargins left="0.2362204724409449" right="0.2362204724409449" top="0.35433070866141736" bottom="0.35433070866141736" header="0.31496062992125984" footer="0.31496062992125984"/>
  <pageSetup fitToHeight="0" fitToWidth="1" horizontalDpi="600" verticalDpi="600" orientation="landscape" paperSize="9" scale="64" r:id="rId1"/>
  <colBreaks count="1" manualBreakCount="1">
    <brk id="13" max="5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7:Z27"/>
  <sheetViews>
    <sheetView zoomScale="60" zoomScaleNormal="60" zoomScalePageLayoutView="0" workbookViewId="0" topLeftCell="A1">
      <selection activeCell="R24" sqref="R24"/>
    </sheetView>
  </sheetViews>
  <sheetFormatPr defaultColWidth="9.140625" defaultRowHeight="12.75"/>
  <cols>
    <col min="11" max="11" width="13.00390625" style="0" customWidth="1"/>
    <col min="18" max="18" width="12.7109375" style="0" customWidth="1"/>
    <col min="24" max="24" width="11.57421875" style="0" customWidth="1"/>
  </cols>
  <sheetData>
    <row r="6" ht="13.5" thickBot="1"/>
    <row r="7" spans="2:23" ht="48" customHeight="1">
      <c r="B7" s="34" t="s">
        <v>24</v>
      </c>
      <c r="C7" s="34" t="s">
        <v>26</v>
      </c>
      <c r="D7" s="86" t="s">
        <v>28</v>
      </c>
      <c r="E7" s="86" t="s">
        <v>29</v>
      </c>
      <c r="F7" s="96" t="s">
        <v>30</v>
      </c>
      <c r="G7" s="86" t="s">
        <v>31</v>
      </c>
      <c r="H7" s="38" t="s">
        <v>32</v>
      </c>
      <c r="I7" s="86" t="s">
        <v>35</v>
      </c>
      <c r="J7" s="39" t="s">
        <v>36</v>
      </c>
      <c r="O7" s="34" t="s">
        <v>24</v>
      </c>
      <c r="P7" s="34" t="s">
        <v>26</v>
      </c>
      <c r="Q7" s="86" t="s">
        <v>28</v>
      </c>
      <c r="R7" s="86" t="s">
        <v>29</v>
      </c>
      <c r="S7" s="96" t="s">
        <v>30</v>
      </c>
      <c r="T7" s="86" t="s">
        <v>31</v>
      </c>
      <c r="U7" s="38" t="s">
        <v>32</v>
      </c>
      <c r="V7" s="86" t="s">
        <v>55</v>
      </c>
      <c r="W7" s="39" t="s">
        <v>36</v>
      </c>
    </row>
    <row r="8" spans="2:23" ht="37.5">
      <c r="B8" s="35" t="s">
        <v>25</v>
      </c>
      <c r="C8" s="35" t="s">
        <v>27</v>
      </c>
      <c r="D8" s="95"/>
      <c r="E8" s="95"/>
      <c r="F8" s="97"/>
      <c r="G8" s="95"/>
      <c r="H8" s="37" t="s">
        <v>33</v>
      </c>
      <c r="I8" s="95"/>
      <c r="J8" s="40" t="s">
        <v>37</v>
      </c>
      <c r="O8" s="35" t="s">
        <v>25</v>
      </c>
      <c r="P8" s="35" t="s">
        <v>27</v>
      </c>
      <c r="Q8" s="95"/>
      <c r="R8" s="95"/>
      <c r="S8" s="97"/>
      <c r="T8" s="95"/>
      <c r="U8" s="37" t="s">
        <v>33</v>
      </c>
      <c r="V8" s="95"/>
      <c r="W8" s="40" t="s">
        <v>37</v>
      </c>
    </row>
    <row r="9" spans="2:23" ht="36.75" thickBot="1">
      <c r="B9" s="36"/>
      <c r="C9" s="36"/>
      <c r="D9" s="87"/>
      <c r="E9" s="87"/>
      <c r="F9" s="98"/>
      <c r="G9" s="87"/>
      <c r="H9" s="37" t="s">
        <v>34</v>
      </c>
      <c r="I9" s="87"/>
      <c r="J9" s="41"/>
      <c r="O9" s="36"/>
      <c r="P9" s="36"/>
      <c r="Q9" s="87"/>
      <c r="R9" s="87"/>
      <c r="S9" s="98"/>
      <c r="T9" s="87"/>
      <c r="U9" s="37" t="s">
        <v>34</v>
      </c>
      <c r="V9" s="87"/>
      <c r="W9" s="41"/>
    </row>
    <row r="10" spans="2:26" ht="114" customHeight="1" thickBot="1">
      <c r="B10" s="86">
        <v>1</v>
      </c>
      <c r="C10" s="93" t="s">
        <v>38</v>
      </c>
      <c r="D10" s="42" t="s">
        <v>39</v>
      </c>
      <c r="E10" s="93">
        <v>406</v>
      </c>
      <c r="F10" s="99" t="s">
        <v>41</v>
      </c>
      <c r="G10" s="86" t="s">
        <v>42</v>
      </c>
      <c r="H10" s="86">
        <v>120</v>
      </c>
      <c r="I10" s="86"/>
      <c r="J10" s="88">
        <v>48720</v>
      </c>
      <c r="K10">
        <f>E10*H10</f>
        <v>48720</v>
      </c>
      <c r="O10" s="54">
        <v>1</v>
      </c>
      <c r="P10" s="55" t="s">
        <v>56</v>
      </c>
      <c r="Q10" s="56" t="s">
        <v>17</v>
      </c>
      <c r="R10" s="56">
        <v>90</v>
      </c>
      <c r="S10" s="56" t="s">
        <v>57</v>
      </c>
      <c r="T10" s="57" t="s">
        <v>42</v>
      </c>
      <c r="U10" s="58">
        <v>120</v>
      </c>
      <c r="V10" s="51"/>
      <c r="W10" s="49" t="s">
        <v>58</v>
      </c>
      <c r="X10">
        <f>R10*U10</f>
        <v>10800</v>
      </c>
      <c r="Z10">
        <f>K10+X10</f>
        <v>59520</v>
      </c>
    </row>
    <row r="11" spans="2:26" ht="36.75" thickBot="1">
      <c r="B11" s="87"/>
      <c r="C11" s="94"/>
      <c r="D11" s="43" t="s">
        <v>40</v>
      </c>
      <c r="E11" s="94"/>
      <c r="F11" s="100"/>
      <c r="G11" s="87"/>
      <c r="H11" s="87"/>
      <c r="I11" s="87"/>
      <c r="J11" s="89"/>
      <c r="K11">
        <f aca="true" t="shared" si="0" ref="K11:K21">E11*H11</f>
        <v>0</v>
      </c>
      <c r="O11" s="46">
        <v>2</v>
      </c>
      <c r="P11" s="47" t="s">
        <v>43</v>
      </c>
      <c r="Q11" s="43" t="s">
        <v>17</v>
      </c>
      <c r="R11" s="43">
        <v>45</v>
      </c>
      <c r="S11" s="43" t="s">
        <v>57</v>
      </c>
      <c r="T11" s="49" t="s">
        <v>42</v>
      </c>
      <c r="U11" s="50">
        <v>62.33</v>
      </c>
      <c r="V11" s="51"/>
      <c r="W11" s="52">
        <v>2804.85</v>
      </c>
      <c r="X11">
        <f aca="true" t="shared" si="1" ref="X11:X20">R11*U11</f>
        <v>2804.85</v>
      </c>
      <c r="Z11">
        <f>K12+X11</f>
        <v>6793.969999999999</v>
      </c>
    </row>
    <row r="12" spans="2:26" ht="46.5" customHeight="1">
      <c r="B12" s="86">
        <v>2</v>
      </c>
      <c r="C12" s="93" t="s">
        <v>43</v>
      </c>
      <c r="D12" s="45" t="s">
        <v>39</v>
      </c>
      <c r="E12" s="93">
        <v>64</v>
      </c>
      <c r="F12" s="99" t="s">
        <v>41</v>
      </c>
      <c r="G12" s="86" t="s">
        <v>42</v>
      </c>
      <c r="H12" s="86">
        <v>62.33</v>
      </c>
      <c r="I12" s="86"/>
      <c r="J12" s="88">
        <v>3989.12</v>
      </c>
      <c r="K12">
        <f t="shared" si="0"/>
        <v>3989.12</v>
      </c>
      <c r="O12" s="86">
        <v>3</v>
      </c>
      <c r="P12" s="93" t="s">
        <v>44</v>
      </c>
      <c r="Q12" s="45" t="s">
        <v>39</v>
      </c>
      <c r="R12" s="93">
        <v>45</v>
      </c>
      <c r="S12" s="93" t="s">
        <v>57</v>
      </c>
      <c r="T12" s="86" t="s">
        <v>42</v>
      </c>
      <c r="U12" s="86">
        <v>62.33</v>
      </c>
      <c r="V12" s="86"/>
      <c r="W12" s="88">
        <v>2804.85</v>
      </c>
      <c r="X12">
        <f t="shared" si="1"/>
        <v>2804.85</v>
      </c>
      <c r="Z12">
        <f>K14+X12</f>
        <v>6357.66</v>
      </c>
    </row>
    <row r="13" spans="2:24" ht="13.5" thickBot="1">
      <c r="B13" s="87"/>
      <c r="C13" s="94"/>
      <c r="D13" s="43" t="s">
        <v>40</v>
      </c>
      <c r="E13" s="94"/>
      <c r="F13" s="100"/>
      <c r="G13" s="87"/>
      <c r="H13" s="87"/>
      <c r="I13" s="87"/>
      <c r="J13" s="89"/>
      <c r="K13">
        <f t="shared" si="0"/>
        <v>0</v>
      </c>
      <c r="O13" s="87"/>
      <c r="P13" s="94"/>
      <c r="Q13" s="43" t="s">
        <v>40</v>
      </c>
      <c r="R13" s="94"/>
      <c r="S13" s="94"/>
      <c r="T13" s="87"/>
      <c r="U13" s="87"/>
      <c r="V13" s="87"/>
      <c r="W13" s="89"/>
      <c r="X13">
        <f t="shared" si="1"/>
        <v>0</v>
      </c>
    </row>
    <row r="14" spans="2:26" ht="46.5" customHeight="1" thickBot="1">
      <c r="B14" s="86">
        <v>3</v>
      </c>
      <c r="C14" s="93" t="s">
        <v>44</v>
      </c>
      <c r="D14" s="45" t="s">
        <v>39</v>
      </c>
      <c r="E14" s="93">
        <v>57</v>
      </c>
      <c r="F14" s="99" t="s">
        <v>41</v>
      </c>
      <c r="G14" s="86" t="s">
        <v>42</v>
      </c>
      <c r="H14" s="86">
        <v>62.33</v>
      </c>
      <c r="I14" s="86"/>
      <c r="J14" s="88">
        <v>3552.81</v>
      </c>
      <c r="K14">
        <f t="shared" si="0"/>
        <v>3552.81</v>
      </c>
      <c r="O14" s="46">
        <v>4</v>
      </c>
      <c r="P14" s="47" t="s">
        <v>59</v>
      </c>
      <c r="Q14" s="43" t="s">
        <v>17</v>
      </c>
      <c r="R14" s="43">
        <v>35</v>
      </c>
      <c r="S14" s="43" t="s">
        <v>57</v>
      </c>
      <c r="T14" s="49" t="s">
        <v>42</v>
      </c>
      <c r="U14" s="50">
        <v>52.67</v>
      </c>
      <c r="V14" s="51"/>
      <c r="W14" s="52">
        <v>1843.45</v>
      </c>
      <c r="X14">
        <f t="shared" si="1"/>
        <v>1843.45</v>
      </c>
      <c r="Z14" s="44">
        <f>W14</f>
        <v>1843.45</v>
      </c>
    </row>
    <row r="15" spans="2:26" ht="60.75" thickBot="1">
      <c r="B15" s="87"/>
      <c r="C15" s="94"/>
      <c r="D15" s="43" t="s">
        <v>40</v>
      </c>
      <c r="E15" s="94"/>
      <c r="F15" s="100"/>
      <c r="G15" s="87"/>
      <c r="H15" s="87"/>
      <c r="I15" s="87"/>
      <c r="J15" s="89"/>
      <c r="K15">
        <f t="shared" si="0"/>
        <v>0</v>
      </c>
      <c r="O15" s="46">
        <v>5</v>
      </c>
      <c r="P15" s="47" t="s">
        <v>45</v>
      </c>
      <c r="Q15" s="43" t="s">
        <v>17</v>
      </c>
      <c r="R15" s="43">
        <v>15</v>
      </c>
      <c r="S15" s="43" t="s">
        <v>57</v>
      </c>
      <c r="T15" s="49" t="s">
        <v>42</v>
      </c>
      <c r="U15" s="50">
        <v>47.33</v>
      </c>
      <c r="V15" s="51"/>
      <c r="W15" s="49">
        <v>709.95</v>
      </c>
      <c r="X15">
        <f t="shared" si="1"/>
        <v>709.9499999999999</v>
      </c>
      <c r="Z15">
        <f>K16+X15</f>
        <v>1419.8999999999999</v>
      </c>
    </row>
    <row r="16" spans="2:24" ht="46.5" customHeight="1" thickBot="1">
      <c r="B16" s="86">
        <v>4</v>
      </c>
      <c r="C16" s="93" t="s">
        <v>45</v>
      </c>
      <c r="D16" s="45" t="s">
        <v>39</v>
      </c>
      <c r="E16" s="93">
        <v>15</v>
      </c>
      <c r="F16" s="99" t="s">
        <v>41</v>
      </c>
      <c r="G16" s="86" t="s">
        <v>42</v>
      </c>
      <c r="H16" s="86">
        <v>47.33</v>
      </c>
      <c r="I16" s="86"/>
      <c r="J16" s="86">
        <v>709.95</v>
      </c>
      <c r="K16">
        <f t="shared" si="0"/>
        <v>709.9499999999999</v>
      </c>
      <c r="O16" s="46">
        <v>6</v>
      </c>
      <c r="P16" s="47" t="s">
        <v>60</v>
      </c>
      <c r="Q16" s="43" t="s">
        <v>17</v>
      </c>
      <c r="R16" s="43">
        <v>30</v>
      </c>
      <c r="S16" s="43" t="s">
        <v>61</v>
      </c>
      <c r="T16" s="49" t="s">
        <v>42</v>
      </c>
      <c r="U16" s="50">
        <v>63.33</v>
      </c>
      <c r="V16" s="51"/>
      <c r="W16" s="52">
        <v>1899.9</v>
      </c>
      <c r="X16">
        <f t="shared" si="1"/>
        <v>1899.8999999999999</v>
      </c>
    </row>
    <row r="17" spans="2:24" ht="48.75" thickBot="1">
      <c r="B17" s="87"/>
      <c r="C17" s="94"/>
      <c r="D17" s="43" t="s">
        <v>40</v>
      </c>
      <c r="E17" s="94"/>
      <c r="F17" s="100"/>
      <c r="G17" s="87"/>
      <c r="H17" s="87"/>
      <c r="I17" s="87"/>
      <c r="J17" s="87"/>
      <c r="K17">
        <f t="shared" si="0"/>
        <v>0</v>
      </c>
      <c r="O17" s="46">
        <v>7</v>
      </c>
      <c r="P17" s="47" t="s">
        <v>62</v>
      </c>
      <c r="Q17" s="43" t="s">
        <v>17</v>
      </c>
      <c r="R17" s="43">
        <v>15</v>
      </c>
      <c r="S17" s="43" t="s">
        <v>57</v>
      </c>
      <c r="T17" s="49" t="s">
        <v>42</v>
      </c>
      <c r="U17" s="50">
        <v>46.67</v>
      </c>
      <c r="V17" s="51"/>
      <c r="W17" s="49">
        <v>700.05</v>
      </c>
      <c r="X17">
        <f t="shared" si="1"/>
        <v>700.0500000000001</v>
      </c>
    </row>
    <row r="18" spans="2:24" ht="264.75" thickBot="1">
      <c r="B18" s="46">
        <v>5</v>
      </c>
      <c r="C18" s="47" t="s">
        <v>46</v>
      </c>
      <c r="D18" s="43" t="s">
        <v>47</v>
      </c>
      <c r="E18" s="43">
        <v>392.35</v>
      </c>
      <c r="F18" s="48" t="s">
        <v>41</v>
      </c>
      <c r="G18" s="49" t="s">
        <v>42</v>
      </c>
      <c r="H18" s="50">
        <v>147.67</v>
      </c>
      <c r="I18" s="51"/>
      <c r="J18" s="52">
        <v>55955.12</v>
      </c>
      <c r="K18">
        <f t="shared" si="0"/>
        <v>57938.324499999995</v>
      </c>
      <c r="O18" s="46">
        <v>8</v>
      </c>
      <c r="P18" s="47" t="s">
        <v>46</v>
      </c>
      <c r="Q18" s="43" t="s">
        <v>47</v>
      </c>
      <c r="R18" s="43">
        <v>150</v>
      </c>
      <c r="S18" s="43" t="s">
        <v>57</v>
      </c>
      <c r="T18" s="49" t="s">
        <v>42</v>
      </c>
      <c r="U18" s="50">
        <v>147.67</v>
      </c>
      <c r="V18" s="51"/>
      <c r="W18" s="52">
        <v>22150.5</v>
      </c>
      <c r="X18">
        <f t="shared" si="1"/>
        <v>22150.499999999996</v>
      </c>
    </row>
    <row r="19" spans="2:24" ht="166.5" customHeight="1" thickBot="1">
      <c r="B19" s="86">
        <v>6</v>
      </c>
      <c r="C19" s="93" t="s">
        <v>48</v>
      </c>
      <c r="D19" s="45" t="s">
        <v>39</v>
      </c>
      <c r="E19" s="93">
        <v>53.6</v>
      </c>
      <c r="F19" s="99" t="s">
        <v>41</v>
      </c>
      <c r="G19" s="86" t="s">
        <v>42</v>
      </c>
      <c r="H19" s="86">
        <v>666.67</v>
      </c>
      <c r="I19" s="86"/>
      <c r="J19" s="88">
        <v>35733.512</v>
      </c>
      <c r="K19">
        <f t="shared" si="0"/>
        <v>35733.511999999995</v>
      </c>
      <c r="O19" s="46">
        <v>9</v>
      </c>
      <c r="P19" s="47" t="s">
        <v>48</v>
      </c>
      <c r="Q19" s="43" t="s">
        <v>17</v>
      </c>
      <c r="R19" s="43">
        <v>6</v>
      </c>
      <c r="S19" s="43" t="s">
        <v>57</v>
      </c>
      <c r="T19" s="49" t="s">
        <v>42</v>
      </c>
      <c r="U19" s="50">
        <v>666.67</v>
      </c>
      <c r="V19" s="51"/>
      <c r="W19" s="52">
        <v>4000.02</v>
      </c>
      <c r="X19">
        <f t="shared" si="1"/>
        <v>4000.0199999999995</v>
      </c>
    </row>
    <row r="20" spans="2:24" ht="132.75" thickBot="1">
      <c r="B20" s="87"/>
      <c r="C20" s="94"/>
      <c r="D20" s="43" t="s">
        <v>40</v>
      </c>
      <c r="E20" s="94"/>
      <c r="F20" s="100"/>
      <c r="G20" s="87"/>
      <c r="H20" s="87"/>
      <c r="I20" s="87"/>
      <c r="J20" s="89"/>
      <c r="K20">
        <f t="shared" si="0"/>
        <v>0</v>
      </c>
      <c r="O20" s="46">
        <v>10</v>
      </c>
      <c r="P20" s="47" t="s">
        <v>49</v>
      </c>
      <c r="Q20" s="43" t="s">
        <v>18</v>
      </c>
      <c r="R20" s="43">
        <v>12500</v>
      </c>
      <c r="S20" s="43" t="s">
        <v>50</v>
      </c>
      <c r="T20" s="49" t="s">
        <v>42</v>
      </c>
      <c r="U20" s="50">
        <v>8.6</v>
      </c>
      <c r="V20" s="51"/>
      <c r="W20" s="52">
        <v>107500</v>
      </c>
      <c r="X20">
        <f t="shared" si="1"/>
        <v>107500</v>
      </c>
    </row>
    <row r="21" spans="2:24" ht="132.75" thickBot="1">
      <c r="B21" s="46">
        <v>7</v>
      </c>
      <c r="C21" s="47" t="s">
        <v>49</v>
      </c>
      <c r="D21" s="43" t="s">
        <v>18</v>
      </c>
      <c r="E21" s="43">
        <v>32764</v>
      </c>
      <c r="F21" s="48" t="s">
        <v>50</v>
      </c>
      <c r="G21" s="49" t="s">
        <v>42</v>
      </c>
      <c r="H21" s="50">
        <v>8.6</v>
      </c>
      <c r="I21" s="51"/>
      <c r="J21" s="52">
        <v>281770.4</v>
      </c>
      <c r="K21">
        <f t="shared" si="0"/>
        <v>281770.39999999997</v>
      </c>
      <c r="O21" s="90" t="s">
        <v>63</v>
      </c>
      <c r="P21" s="91"/>
      <c r="Q21" s="91"/>
      <c r="R21" s="91"/>
      <c r="S21" s="91"/>
      <c r="T21" s="91"/>
      <c r="U21" s="91"/>
      <c r="V21" s="92"/>
      <c r="W21" s="49">
        <v>155213.57</v>
      </c>
      <c r="X21">
        <f>X20+X19+X18+X17+X16+X14+X15+X12+X11+X10</f>
        <v>155213.57</v>
      </c>
    </row>
    <row r="22" spans="2:11" ht="13.5" thickBot="1">
      <c r="B22" s="90" t="s">
        <v>51</v>
      </c>
      <c r="C22" s="91"/>
      <c r="D22" s="91"/>
      <c r="E22" s="91"/>
      <c r="F22" s="91"/>
      <c r="G22" s="91"/>
      <c r="H22" s="91"/>
      <c r="I22" s="92"/>
      <c r="J22" s="52">
        <v>430430.912</v>
      </c>
      <c r="K22">
        <f>K21+K19+K18+K16+K14+K12+K10</f>
        <v>432414.11649999995</v>
      </c>
    </row>
    <row r="24" spans="15:18" ht="409.5">
      <c r="O24" s="53" t="s">
        <v>52</v>
      </c>
      <c r="R24">
        <f>K22+X21</f>
        <v>587627.6865</v>
      </c>
    </row>
    <row r="25" spans="2:15" ht="409.5">
      <c r="B25" s="53" t="s">
        <v>52</v>
      </c>
      <c r="O25" s="53" t="s">
        <v>53</v>
      </c>
    </row>
    <row r="26" spans="2:15" ht="409.5">
      <c r="B26" s="53" t="s">
        <v>53</v>
      </c>
      <c r="O26" s="53" t="s">
        <v>54</v>
      </c>
    </row>
    <row r="27" ht="409.5">
      <c r="B27" s="53" t="s">
        <v>54</v>
      </c>
    </row>
  </sheetData>
  <sheetProtection/>
  <mergeCells count="60">
    <mergeCell ref="D7:D9"/>
    <mergeCell ref="E7:E9"/>
    <mergeCell ref="F7:F9"/>
    <mergeCell ref="G7:G9"/>
    <mergeCell ref="I7:I9"/>
    <mergeCell ref="B10:B11"/>
    <mergeCell ref="C10:C11"/>
    <mergeCell ref="E10:E11"/>
    <mergeCell ref="F10:F11"/>
    <mergeCell ref="G10:G11"/>
    <mergeCell ref="H10:H11"/>
    <mergeCell ref="I10:I11"/>
    <mergeCell ref="J10:J11"/>
    <mergeCell ref="B12:B13"/>
    <mergeCell ref="C12:C13"/>
    <mergeCell ref="E12:E13"/>
    <mergeCell ref="F12:F13"/>
    <mergeCell ref="G12:G13"/>
    <mergeCell ref="H12:H13"/>
    <mergeCell ref="I12:I13"/>
    <mergeCell ref="H16:H17"/>
    <mergeCell ref="J12:J13"/>
    <mergeCell ref="B14:B15"/>
    <mergeCell ref="C14:C15"/>
    <mergeCell ref="E14:E15"/>
    <mergeCell ref="F14:F15"/>
    <mergeCell ref="G14:G15"/>
    <mergeCell ref="H14:H15"/>
    <mergeCell ref="I14:I15"/>
    <mergeCell ref="J14:J15"/>
    <mergeCell ref="F19:F20"/>
    <mergeCell ref="G19:G20"/>
    <mergeCell ref="H19:H20"/>
    <mergeCell ref="I19:I20"/>
    <mergeCell ref="J19:J20"/>
    <mergeCell ref="B16:B17"/>
    <mergeCell ref="C16:C17"/>
    <mergeCell ref="E16:E17"/>
    <mergeCell ref="F16:F17"/>
    <mergeCell ref="G16:G17"/>
    <mergeCell ref="Q7:Q9"/>
    <mergeCell ref="R7:R9"/>
    <mergeCell ref="S7:S9"/>
    <mergeCell ref="T7:T9"/>
    <mergeCell ref="V7:V9"/>
    <mergeCell ref="O12:O13"/>
    <mergeCell ref="P12:P13"/>
    <mergeCell ref="R12:R13"/>
    <mergeCell ref="S12:S13"/>
    <mergeCell ref="T12:T13"/>
    <mergeCell ref="U12:U13"/>
    <mergeCell ref="V12:V13"/>
    <mergeCell ref="W12:W13"/>
    <mergeCell ref="O21:V21"/>
    <mergeCell ref="B22:I22"/>
    <mergeCell ref="I16:I17"/>
    <mergeCell ref="J16:J17"/>
    <mergeCell ref="B19:B20"/>
    <mergeCell ref="C19:C20"/>
    <mergeCell ref="E19:E20"/>
  </mergeCells>
  <hyperlinks>
    <hyperlink ref="F7" location="_ftn2" display="_ftn2"/>
    <hyperlink ref="B25" r:id="rId1" display="_ftnref1"/>
    <hyperlink ref="B26" location="_ftnref2" display="_ftnref2"/>
    <hyperlink ref="B27" r:id="rId2" display="_ftnref3"/>
    <hyperlink ref="S7" location="_ftn2" display="_ftn2"/>
    <hyperlink ref="O24" r:id="rId3" display="_ftnref1"/>
    <hyperlink ref="O25" location="_ftnref2" display="_ftnref2"/>
    <hyperlink ref="O26" r:id="rId4" display="_ftnref3"/>
  </hyperlinks>
  <printOptions/>
  <pageMargins left="0.7" right="0.7" top="0.75" bottom="0.75" header="0.3" footer="0.3"/>
  <pageSetup horizontalDpi="600" verticalDpi="600" orientation="portrait" paperSize="9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2023-07-20T04:27:46Z</cp:lastPrinted>
  <dcterms:created xsi:type="dcterms:W3CDTF">1996-10-08T23:32:33Z</dcterms:created>
  <dcterms:modified xsi:type="dcterms:W3CDTF">2023-07-20T04:28:04Z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