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16980" windowHeight="1018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'Лист1'!$A$1:$Q$120</definedName>
  </definedNames>
  <calcPr fullCalcOnLoad="1"/>
</workbook>
</file>

<file path=xl/comments1.xml><?xml version="1.0" encoding="utf-8"?>
<comments xmlns="http://schemas.openxmlformats.org/spreadsheetml/2006/main">
  <authors>
    <author>Попова Татьяна Викторовна</author>
  </authors>
  <commentList>
    <comment ref="J88" authorId="0">
      <text>
        <r>
          <rPr>
            <b/>
            <sz val="9"/>
            <rFont val="Tahoma"/>
            <family val="0"/>
          </rPr>
          <t>Попова Татьяна Викторовна:</t>
        </r>
        <r>
          <rPr>
            <sz val="9"/>
            <rFont val="Tahoma"/>
            <family val="0"/>
          </rPr>
          <t xml:space="preserve">
без ИП</t>
        </r>
      </text>
    </comment>
  </commentList>
</comments>
</file>

<file path=xl/sharedStrings.xml><?xml version="1.0" encoding="utf-8"?>
<sst xmlns="http://schemas.openxmlformats.org/spreadsheetml/2006/main" count="362" uniqueCount="264">
  <si>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</si>
  <si>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</si>
  <si>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</si>
  <si>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</si>
  <si>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</si>
  <si>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</si>
  <si>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</si>
  <si>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</si>
  <si>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</si>
  <si>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</si>
  <si>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</si>
  <si>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</si>
  <si>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</si>
  <si>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</si>
  <si>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</si>
  <si>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</si>
  <si>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</si>
  <si>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</si>
  <si>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</si>
  <si>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</si>
  <si>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</si>
  <si>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</si>
  <si>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</si>
  <si>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</si>
  <si>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</si>
  <si>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</si>
  <si>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</si>
  <si>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</si>
  <si>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</si>
  <si>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</si>
  <si>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</si>
  <si>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</si>
  <si>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</si>
  <si>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</si>
  <si>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</si>
  <si>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</si>
  <si>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</si>
  <si>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</si>
  <si>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</si>
  <si>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</si>
  <si>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</si>
  <si>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</si>
  <si>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</si>
  <si>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</si>
  <si>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</si>
  <si>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</si>
  <si>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</si>
  <si>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</si>
  <si>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</si>
  <si>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</si>
  <si>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</si>
  <si>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</si>
  <si>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</si>
  <si>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</si>
  <si>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</si>
  <si>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</si>
  <si>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</si>
  <si>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</si>
  <si>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</si>
  <si>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</si>
  <si>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</si>
  <si>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</si>
  <si>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</si>
  <si>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</si>
  <si>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</si>
  <si>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</si>
  <si>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</si>
  <si>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</si>
  <si>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</si>
  <si>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</si>
  <si>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</si>
  <si>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</si>
  <si>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</si>
  <si>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</si>
  <si>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</si>
  <si>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</si>
  <si>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</si>
  <si>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</si>
  <si>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</si>
  <si>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</si>
  <si>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</si>
  <si>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</si>
  <si>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</si>
  <si>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</si>
  <si>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</si>
  <si>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</si>
  <si>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</si>
  <si>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</si>
  <si>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</si>
  <si>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</si>
  <si>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</si>
  <si>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</si>
  <si>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</si>
  <si>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</si>
  <si>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</si>
  <si>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</si>
  <si>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</si>
  <si>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</si>
  <si>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</si>
  <si>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</si>
  <si>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</si>
  <si>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</si>
  <si>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</si>
  <si>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</si>
  <si>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</si>
  <si>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</si>
  <si>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</si>
  <si>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</si>
  <si>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</si>
  <si>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</si>
  <si>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</si>
  <si>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</si>
  <si>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</si>
  <si>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</si>
  <si>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</si>
  <si>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</si>
  <si>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</si>
  <si>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</si>
  <si>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</si>
  <si>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</si>
  <si>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</si>
  <si>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</si>
  <si>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</si>
  <si>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</si>
  <si>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</si>
  <si>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</si>
  <si>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</si>
  <si>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</si>
  <si>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</si>
  <si>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</si>
  <si>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</si>
  <si>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</si>
  <si>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</si>
  <si>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</si>
  <si>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</si>
  <si>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</si>
  <si>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</si>
  <si>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</si>
  <si>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</si>
  <si>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</si>
  <si>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</si>
  <si>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</si>
  <si>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</si>
  <si>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</si>
  <si>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</si>
  <si>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</si>
  <si>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</si>
  <si>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</si>
  <si>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</si>
  <si>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</si>
  <si>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</si>
  <si>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</si>
  <si>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</si>
  <si>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</si>
  <si>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</si>
  <si>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</si>
  <si>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</si>
  <si>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</si>
  <si>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</si>
  <si>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</si>
  <si>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</si>
  <si>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</si>
  <si>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</si>
  <si>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</si>
  <si>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</si>
  <si>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</si>
  <si>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</si>
  <si>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</si>
  <si>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</si>
  <si>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</si>
  <si>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</si>
  <si>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</si>
  <si>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</si>
  <si>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</si>
  <si>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</si>
  <si>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</si>
  <si>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</si>
  <si>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</si>
  <si>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</si>
  <si>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</si>
  <si>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</si>
  <si>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</si>
  <si>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</si>
  <si>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</si>
  <si>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</si>
  <si>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</si>
  <si>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</si>
  <si>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</si>
  <si>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</si>
  <si>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</si>
  <si>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</si>
  <si>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</si>
  <si>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</si>
  <si>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</si>
  <si>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</si>
  <si>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</si>
  <si>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</si>
  <si>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</si>
  <si>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</si>
  <si>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</si>
  <si>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</si>
  <si>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</si>
  <si>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</si>
  <si>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</si>
  <si>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</si>
  <si>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</si>
  <si>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</si>
  <si>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</si>
  <si>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</si>
  <si>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</si>
  <si>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</si>
  <si>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</si>
  <si>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</si>
  <si>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</si>
  <si>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</si>
  <si>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</si>
  <si>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</si>
  <si>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</si>
  <si>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</si>
  <si>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</si>
  <si>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</si>
  <si>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</si>
  <si>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</si>
  <si>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</si>
  <si>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</si>
  <si>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</si>
  <si>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</si>
  <si>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</si>
  <si>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</si>
  <si>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</si>
  <si>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</si>
  <si>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</si>
  <si>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</si>
  <si>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</si>
  <si>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</si>
  <si>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</si>
  <si>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</si>
  <si>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</si>
  <si>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</si>
  <si>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</si>
  <si>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t>январь-июнь 2017 года</t>
  </si>
  <si>
    <t xml:space="preserve"> 2017 год</t>
  </si>
  <si>
    <t>январь-июнь 2018 года</t>
  </si>
  <si>
    <r>
      <t>Темп роста 2018 года к 2017 году, %</t>
    </r>
    <r>
      <rPr>
        <vertAlign val="superscript"/>
        <sz val="18"/>
        <rFont val="Times New Roman Cyr"/>
        <family val="0"/>
      </rPr>
      <t>1</t>
    </r>
  </si>
  <si>
    <t xml:space="preserve">   - обеспечение электрической энергией, газом и паром; кондиционирование воздуха   </t>
  </si>
  <si>
    <t>3.8.</t>
  </si>
  <si>
    <t>3.9.</t>
  </si>
  <si>
    <t>водоснабжение, водоотведение, организация сбора и утилизации отходов, деятельность по ликвидации загрязнений</t>
  </si>
  <si>
    <t>социально-экономического развития МО городской округ город Югорск за январь-июнь 2019 года</t>
  </si>
  <si>
    <r>
      <t>Темп роста  января-июня 2017 года к январю-июню 2016 года, %</t>
    </r>
    <r>
      <rPr>
        <vertAlign val="superscript"/>
        <sz val="18"/>
        <rFont val="Times New Roman Cyr"/>
        <family val="0"/>
      </rPr>
      <t>1</t>
    </r>
  </si>
  <si>
    <r>
      <t>Темп роста 2017 года к   2016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</si>
  <si>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r>
      <t>Темп роста  января-июня 2018 года к январю-июнь 2017 года, %</t>
    </r>
    <r>
      <rPr>
        <vertAlign val="superscript"/>
        <sz val="18"/>
        <rFont val="Times New Roman Cyr"/>
        <family val="0"/>
      </rPr>
      <t>1</t>
    </r>
  </si>
  <si>
    <t xml:space="preserve"> 2018 год</t>
  </si>
  <si>
    <t>январь-июнь 2019 года</t>
  </si>
  <si>
    <r>
      <t>Темп роста  января-июня 2019 года к январю-июнь 2018 году, %</t>
    </r>
    <r>
      <rPr>
        <vertAlign val="superscript"/>
        <sz val="18"/>
        <rFont val="Times New Roman Cyr"/>
        <family val="0"/>
      </rPr>
      <t>1</t>
    </r>
  </si>
  <si>
    <t xml:space="preserve"> 2019 год
(оценка)</t>
  </si>
  <si>
    <r>
      <t>Темп роста 2019 года к 2018 году, %</t>
    </r>
    <r>
      <rPr>
        <vertAlign val="superscript"/>
        <sz val="18"/>
        <rFont val="Times New Roman Cyr"/>
        <family val="0"/>
      </rPr>
      <t>1</t>
    </r>
  </si>
  <si>
    <t>в 7 р.</t>
  </si>
  <si>
    <t>в 3,4 р.</t>
  </si>
  <si>
    <t>в 2,2 р.</t>
  </si>
  <si>
    <t>-4,4 раза</t>
  </si>
  <si>
    <t>в 23 раза</t>
  </si>
  <si>
    <t>в 6,4 р.</t>
  </si>
  <si>
    <t>в 19,4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</si>
</sst>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6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6"/>
      <color indexed="12"/>
      <name val="Times New Roman Cyr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rgb="FF0000FF"/>
      <name val="Times New Roman Cyr"/>
      <family val="1"/>
    </font>
    <font>
      <sz val="16"/>
      <color rgb="FF0000FF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 quotePrefix="1">
      <alignment horizontal="center"/>
    </xf>
    <xf numFmtId="177" fontId="20" fillId="0" borderId="10" xfId="0" applyNumberFormat="1" applyFont="1" applyBorder="1" applyAlignment="1">
      <alignment horizont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177" fontId="20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182" fontId="20" fillId="33" borderId="13" xfId="0" applyNumberFormat="1" applyFont="1" applyFill="1" applyBorder="1" applyAlignment="1">
      <alignment horizontal="center" vertical="center"/>
    </xf>
    <xf numFmtId="182" fontId="20" fillId="32" borderId="1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/>
    </xf>
    <xf numFmtId="182" fontId="9" fillId="32" borderId="10" xfId="0" applyNumberFormat="1" applyFont="1" applyFill="1" applyBorder="1" applyAlignment="1">
      <alignment horizontal="center"/>
    </xf>
    <xf numFmtId="182" fontId="20" fillId="32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7" fontId="61" fillId="0" borderId="10" xfId="0" applyNumberFormat="1" applyFont="1" applyBorder="1" applyAlignment="1">
      <alignment horizontal="center" vertical="center" wrapText="1"/>
    </xf>
    <xf numFmtId="177" fontId="20" fillId="35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2" fontId="62" fillId="0" borderId="10" xfId="0" applyNumberFormat="1" applyFont="1" applyFill="1" applyBorder="1" applyAlignment="1">
      <alignment horizontal="center" vertical="center" wrapText="1"/>
    </xf>
    <xf numFmtId="182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vertical="center"/>
    </xf>
    <xf numFmtId="182" fontId="63" fillId="0" borderId="10" xfId="0" applyNumberFormat="1" applyFont="1" applyFill="1" applyBorder="1" applyAlignment="1">
      <alignment horizontal="center" vertical="center" wrapText="1"/>
    </xf>
    <xf numFmtId="182" fontId="63" fillId="32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 quotePrefix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7" fontId="9" fillId="3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82" fontId="20" fillId="0" borderId="12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 wrapText="1"/>
    </xf>
    <xf numFmtId="177" fontId="20" fillId="0" borderId="13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" fontId="20" fillId="33" borderId="13" xfId="0" applyNumberFormat="1" applyFont="1" applyFill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77" fontId="20" fillId="32" borderId="10" xfId="0" applyNumberFormat="1" applyFont="1" applyFill="1" applyBorder="1" applyAlignment="1" quotePrefix="1">
      <alignment horizontal="center"/>
    </xf>
    <xf numFmtId="0" fontId="9" fillId="32" borderId="12" xfId="0" applyFont="1" applyFill="1" applyBorder="1" applyAlignment="1">
      <alignment horizontal="center"/>
    </xf>
    <xf numFmtId="178" fontId="20" fillId="0" borderId="10" xfId="0" applyNumberFormat="1" applyFont="1" applyBorder="1" applyAlignment="1">
      <alignment horizontal="center" wrapText="1"/>
    </xf>
    <xf numFmtId="178" fontId="20" fillId="0" borderId="10" xfId="0" applyNumberFormat="1" applyFont="1" applyBorder="1" applyAlignment="1" quotePrefix="1">
      <alignment horizontal="center"/>
    </xf>
    <xf numFmtId="184" fontId="20" fillId="0" borderId="12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 quotePrefix="1">
      <alignment horizontal="center"/>
    </xf>
    <xf numFmtId="4" fontId="20" fillId="0" borderId="12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 quotePrefix="1">
      <alignment horizontal="center"/>
    </xf>
    <xf numFmtId="177" fontId="9" fillId="32" borderId="10" xfId="0" applyNumberFormat="1" applyFont="1" applyFill="1" applyBorder="1" applyAlignment="1">
      <alignment horizontal="center" wrapText="1"/>
    </xf>
    <xf numFmtId="3" fontId="20" fillId="0" borderId="12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 wrapText="1"/>
    </xf>
    <xf numFmtId="177" fontId="20" fillId="32" borderId="10" xfId="0" applyNumberFormat="1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177" fontId="20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77" fontId="20" fillId="35" borderId="12" xfId="0" applyNumberFormat="1" applyFont="1" applyFill="1" applyBorder="1" applyAlignment="1">
      <alignment horizontal="center"/>
    </xf>
    <xf numFmtId="177" fontId="20" fillId="33" borderId="13" xfId="0" applyNumberFormat="1" applyFont="1" applyFill="1" applyBorder="1" applyAlignment="1">
      <alignment horizontal="center"/>
    </xf>
    <xf numFmtId="177" fontId="20" fillId="35" borderId="13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184" fontId="20" fillId="32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62" zoomScaleNormal="62" zoomScaleSheetLayoutView="70" zoomScalePageLayoutView="50" workbookViewId="0" topLeftCell="A1">
      <pane ySplit="5" topLeftCell="A6" activePane="bottomLeft" state="frozen"/>
      <selection pane="topLeft" activeCell="A1" sqref="A1"/>
      <selection pane="bottomLeft" activeCell="U15" sqref="U15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9.25390625" style="17" customWidth="1"/>
    <col min="7" max="7" width="19.75390625" style="17" customWidth="1"/>
    <col min="8" max="8" width="18.00390625" style="17" customWidth="1"/>
    <col min="9" max="9" width="19.25390625" style="17" customWidth="1"/>
    <col min="10" max="10" width="18.00390625" style="17" customWidth="1"/>
    <col min="11" max="11" width="20.125" style="17" customWidth="1"/>
    <col min="12" max="12" width="17.875" style="17" customWidth="1"/>
    <col min="13" max="13" width="19.25390625" style="17" customWidth="1"/>
    <col min="14" max="16" width="18.25390625" style="17" customWidth="1"/>
    <col min="17" max="17" width="20.125" style="17" customWidth="1"/>
    <col min="18" max="16384" width="9.125" style="17" customWidth="1"/>
  </cols>
  <sheetData>
    <row r="1" spans="2:17" s="24" customFormat="1" ht="20.2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3"/>
    </row>
    <row r="2" spans="1:17" s="24" customFormat="1" ht="20.25" customHeight="1">
      <c r="A2" s="134" t="s">
        <v>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s="24" customFormat="1" ht="20.25">
      <c r="A3" s="136" t="s">
        <v>248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2:13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96.5" customHeight="1">
      <c r="A5" s="35" t="s">
        <v>100</v>
      </c>
      <c r="B5" s="2" t="s">
        <v>0</v>
      </c>
      <c r="C5" s="2" t="s">
        <v>75</v>
      </c>
      <c r="D5" s="3" t="s">
        <v>82</v>
      </c>
      <c r="E5" s="3" t="s">
        <v>225</v>
      </c>
      <c r="F5" s="3" t="s">
        <v>240</v>
      </c>
      <c r="G5" s="3" t="s">
        <v>249</v>
      </c>
      <c r="H5" s="3" t="s">
        <v>241</v>
      </c>
      <c r="I5" s="3" t="s">
        <v>250</v>
      </c>
      <c r="J5" s="3" t="s">
        <v>242</v>
      </c>
      <c r="K5" s="3" t="s">
        <v>251</v>
      </c>
      <c r="L5" s="3" t="s">
        <v>252</v>
      </c>
      <c r="M5" s="3" t="s">
        <v>243</v>
      </c>
      <c r="N5" s="3" t="s">
        <v>253</v>
      </c>
      <c r="O5" s="3" t="s">
        <v>254</v>
      </c>
      <c r="P5" s="3" t="s">
        <v>255</v>
      </c>
      <c r="Q5" s="3" t="s">
        <v>256</v>
      </c>
    </row>
    <row r="6" spans="1:17" ht="23.25" customHeight="1">
      <c r="A6" s="12" t="s">
        <v>101</v>
      </c>
      <c r="B6" s="129" t="s">
        <v>66</v>
      </c>
      <c r="C6" s="130"/>
      <c r="D6" s="3"/>
      <c r="E6" s="3"/>
      <c r="F6" s="3"/>
      <c r="G6" s="3"/>
      <c r="H6" s="3"/>
      <c r="I6" s="36"/>
      <c r="J6" s="3"/>
      <c r="K6" s="3"/>
      <c r="L6" s="3"/>
      <c r="M6" s="3"/>
      <c r="N6" s="37"/>
      <c r="O6" s="37"/>
      <c r="P6" s="37"/>
      <c r="Q6" s="37"/>
    </row>
    <row r="7" spans="1:17" ht="46.5" customHeight="1">
      <c r="A7" s="13" t="s">
        <v>103</v>
      </c>
      <c r="B7" s="4" t="s">
        <v>221</v>
      </c>
      <c r="C7" s="7" t="s">
        <v>1</v>
      </c>
      <c r="D7" s="3"/>
      <c r="E7" s="3"/>
      <c r="F7" s="58">
        <v>37.2</v>
      </c>
      <c r="G7" s="90">
        <v>101.1</v>
      </c>
      <c r="H7" s="91">
        <v>37.3</v>
      </c>
      <c r="I7" s="90">
        <v>101.1</v>
      </c>
      <c r="J7" s="90">
        <v>37.5</v>
      </c>
      <c r="K7" s="90">
        <v>100.8</v>
      </c>
      <c r="L7" s="91">
        <v>37.4</v>
      </c>
      <c r="M7" s="90">
        <v>100.3</v>
      </c>
      <c r="N7" s="90">
        <v>37.5</v>
      </c>
      <c r="O7" s="90">
        <v>100</v>
      </c>
      <c r="P7" s="92">
        <v>37.4</v>
      </c>
      <c r="Q7" s="90">
        <v>100.1</v>
      </c>
    </row>
    <row r="8" spans="1:17" ht="46.5" customHeight="1">
      <c r="A8" s="13" t="s">
        <v>104</v>
      </c>
      <c r="B8" s="6" t="s">
        <v>226</v>
      </c>
      <c r="C8" s="7" t="s">
        <v>77</v>
      </c>
      <c r="D8" s="3"/>
      <c r="E8" s="3"/>
      <c r="F8" s="93">
        <v>110</v>
      </c>
      <c r="G8" s="94">
        <v>70.1</v>
      </c>
      <c r="H8" s="48">
        <v>202</v>
      </c>
      <c r="I8" s="94">
        <v>68.2</v>
      </c>
      <c r="J8" s="98">
        <v>86</v>
      </c>
      <c r="K8" s="94">
        <v>78.2</v>
      </c>
      <c r="L8" s="95">
        <v>213</v>
      </c>
      <c r="M8" s="94">
        <v>105.4</v>
      </c>
      <c r="N8" s="98">
        <v>63</v>
      </c>
      <c r="O8" s="94">
        <v>73.3</v>
      </c>
      <c r="P8" s="111">
        <v>205</v>
      </c>
      <c r="Q8" s="94">
        <v>96.2</v>
      </c>
    </row>
    <row r="9" spans="1:17" ht="46.5" customHeight="1">
      <c r="A9" s="13" t="s">
        <v>105</v>
      </c>
      <c r="B9" s="6" t="s">
        <v>64</v>
      </c>
      <c r="C9" s="7" t="s">
        <v>77</v>
      </c>
      <c r="D9" s="3"/>
      <c r="E9" s="3"/>
      <c r="F9" s="93">
        <v>39</v>
      </c>
      <c r="G9" s="94">
        <v>97.5</v>
      </c>
      <c r="H9" s="48">
        <v>59</v>
      </c>
      <c r="I9" s="94">
        <v>49.2</v>
      </c>
      <c r="J9" s="96">
        <v>7</v>
      </c>
      <c r="K9" s="94">
        <v>17.9</v>
      </c>
      <c r="L9" s="95">
        <v>-202</v>
      </c>
      <c r="M9" s="97" t="s">
        <v>260</v>
      </c>
      <c r="N9" s="98">
        <v>161</v>
      </c>
      <c r="O9" s="94" t="s">
        <v>261</v>
      </c>
      <c r="P9" s="111">
        <v>-171</v>
      </c>
      <c r="Q9" s="94">
        <v>84.7</v>
      </c>
    </row>
    <row r="10" spans="1:17" ht="23.25" customHeight="1">
      <c r="A10" s="12" t="s">
        <v>102</v>
      </c>
      <c r="B10" s="131" t="s">
        <v>67</v>
      </c>
      <c r="C10" s="126"/>
      <c r="D10" s="3"/>
      <c r="E10" s="3"/>
      <c r="F10" s="58"/>
      <c r="G10" s="59"/>
      <c r="H10" s="48"/>
      <c r="I10" s="54"/>
      <c r="J10" s="53"/>
      <c r="K10" s="54"/>
      <c r="L10" s="48"/>
      <c r="M10" s="54"/>
      <c r="N10" s="53"/>
      <c r="O10" s="54"/>
      <c r="P10" s="38"/>
      <c r="Q10" s="54"/>
    </row>
    <row r="11" spans="1:17" ht="72.75" customHeight="1">
      <c r="A11" s="13" t="s">
        <v>106</v>
      </c>
      <c r="B11" s="4" t="s">
        <v>51</v>
      </c>
      <c r="C11" s="5" t="s">
        <v>1</v>
      </c>
      <c r="D11" s="3"/>
      <c r="E11" s="3"/>
      <c r="F11" s="58">
        <v>15.8</v>
      </c>
      <c r="G11" s="54">
        <v>100.63694267515923</v>
      </c>
      <c r="H11" s="48">
        <v>15.17</v>
      </c>
      <c r="I11" s="54">
        <v>97.3</v>
      </c>
      <c r="J11" s="99">
        <v>14.87</v>
      </c>
      <c r="K11" s="54">
        <v>94.1139240506329</v>
      </c>
      <c r="L11" s="100">
        <v>14.61</v>
      </c>
      <c r="M11" s="54">
        <f aca="true" t="shared" si="0" ref="M11:M18">SUM(L11/H11)*100</f>
        <v>96.30850362557679</v>
      </c>
      <c r="N11" s="53">
        <v>14.3</v>
      </c>
      <c r="O11" s="54">
        <f aca="true" t="shared" si="1" ref="O11:O18">SUM(N11/J11)*100</f>
        <v>96.16677874915939</v>
      </c>
      <c r="P11" s="38">
        <v>14.61</v>
      </c>
      <c r="Q11" s="54">
        <f aca="true" t="shared" si="2" ref="Q11:Q18">SUM(P11/L11)*100</f>
        <v>100</v>
      </c>
    </row>
    <row r="12" spans="1:17" ht="116.25" customHeight="1">
      <c r="A12" s="13" t="s">
        <v>107</v>
      </c>
      <c r="B12" s="4" t="s">
        <v>52</v>
      </c>
      <c r="C12" s="5" t="s">
        <v>1</v>
      </c>
      <c r="D12" s="3"/>
      <c r="E12" s="3"/>
      <c r="F12" s="58">
        <v>13</v>
      </c>
      <c r="G12" s="54">
        <v>97.01492537313433</v>
      </c>
      <c r="H12" s="48">
        <v>12.83</v>
      </c>
      <c r="I12" s="54">
        <v>96.46616541353383</v>
      </c>
      <c r="J12" s="53">
        <v>12.45</v>
      </c>
      <c r="K12" s="54">
        <v>95.76923076923076</v>
      </c>
      <c r="L12" s="100">
        <v>12.45</v>
      </c>
      <c r="M12" s="54">
        <f t="shared" si="0"/>
        <v>97.0381917381138</v>
      </c>
      <c r="N12" s="53">
        <v>12.4</v>
      </c>
      <c r="O12" s="54">
        <f t="shared" si="1"/>
        <v>99.59839357429719</v>
      </c>
      <c r="P12" s="38">
        <v>12.4</v>
      </c>
      <c r="Q12" s="54">
        <f t="shared" si="2"/>
        <v>99.59839357429719</v>
      </c>
    </row>
    <row r="13" spans="1:17" ht="93" customHeight="1">
      <c r="A13" s="13" t="s">
        <v>108</v>
      </c>
      <c r="B13" s="4" t="s">
        <v>86</v>
      </c>
      <c r="C13" s="5" t="s">
        <v>1</v>
      </c>
      <c r="D13" s="3"/>
      <c r="E13" s="3"/>
      <c r="F13" s="101">
        <v>0.944</v>
      </c>
      <c r="G13" s="54">
        <v>105.23968784838348</v>
      </c>
      <c r="H13" s="48">
        <v>1.999</v>
      </c>
      <c r="I13" s="54">
        <v>110.50304035378664</v>
      </c>
      <c r="J13" s="102">
        <v>0.827</v>
      </c>
      <c r="K13" s="54">
        <v>87.60593220338984</v>
      </c>
      <c r="L13" s="100">
        <v>1.527</v>
      </c>
      <c r="M13" s="54">
        <f t="shared" si="0"/>
        <v>76.38819409704851</v>
      </c>
      <c r="N13" s="102">
        <v>0.905</v>
      </c>
      <c r="O13" s="54">
        <f t="shared" si="1"/>
        <v>109.4316807738815</v>
      </c>
      <c r="P13" s="38">
        <v>1.6</v>
      </c>
      <c r="Q13" s="54">
        <f t="shared" si="2"/>
        <v>104.78061558611658</v>
      </c>
    </row>
    <row r="14" spans="1:17" ht="46.5" customHeight="1">
      <c r="A14" s="13" t="s">
        <v>109</v>
      </c>
      <c r="B14" s="4" t="s">
        <v>85</v>
      </c>
      <c r="C14" s="5" t="s">
        <v>1</v>
      </c>
      <c r="D14" s="3"/>
      <c r="E14" s="3"/>
      <c r="F14" s="58">
        <v>0.291</v>
      </c>
      <c r="G14" s="54">
        <v>128.19383259911893</v>
      </c>
      <c r="H14" s="48">
        <v>0.313</v>
      </c>
      <c r="I14" s="54">
        <v>107.19178082191783</v>
      </c>
      <c r="J14" s="102">
        <v>0.241</v>
      </c>
      <c r="K14" s="54">
        <v>82.81786941580756</v>
      </c>
      <c r="L14" s="100">
        <v>0.19</v>
      </c>
      <c r="M14" s="54">
        <f t="shared" si="0"/>
        <v>60.70287539936102</v>
      </c>
      <c r="N14" s="102">
        <v>0.194</v>
      </c>
      <c r="O14" s="54">
        <f t="shared" si="1"/>
        <v>80.49792531120332</v>
      </c>
      <c r="P14" s="103">
        <v>0.195</v>
      </c>
      <c r="Q14" s="54">
        <f t="shared" si="2"/>
        <v>102.63157894736842</v>
      </c>
    </row>
    <row r="15" spans="1:17" ht="46.5" customHeight="1">
      <c r="A15" s="13" t="s">
        <v>110</v>
      </c>
      <c r="B15" s="4" t="s">
        <v>193</v>
      </c>
      <c r="C15" s="5" t="s">
        <v>6</v>
      </c>
      <c r="D15" s="3"/>
      <c r="E15" s="3" t="s">
        <v>84</v>
      </c>
      <c r="F15" s="58">
        <v>1.1</v>
      </c>
      <c r="G15" s="54"/>
      <c r="H15" s="48">
        <v>1.19</v>
      </c>
      <c r="I15" s="54"/>
      <c r="J15" s="53">
        <v>0.9</v>
      </c>
      <c r="K15" s="54"/>
      <c r="L15" s="100">
        <v>0.72</v>
      </c>
      <c r="M15" s="54"/>
      <c r="N15" s="104">
        <v>0.73</v>
      </c>
      <c r="O15" s="54"/>
      <c r="P15" s="105">
        <v>0.74</v>
      </c>
      <c r="Q15" s="54"/>
    </row>
    <row r="16" spans="1:17" ht="46.5" customHeight="1">
      <c r="A16" s="13" t="s">
        <v>197</v>
      </c>
      <c r="B16" s="4" t="s">
        <v>194</v>
      </c>
      <c r="C16" s="5" t="s">
        <v>47</v>
      </c>
      <c r="D16" s="3"/>
      <c r="E16" s="3"/>
      <c r="F16" s="106">
        <v>359</v>
      </c>
      <c r="G16" s="107">
        <v>103.16091954022988</v>
      </c>
      <c r="H16" s="106">
        <v>813</v>
      </c>
      <c r="I16" s="54">
        <v>107.25593667546174</v>
      </c>
      <c r="J16" s="106">
        <v>382</v>
      </c>
      <c r="K16" s="54">
        <v>106.4066852367688</v>
      </c>
      <c r="L16" s="100">
        <v>804</v>
      </c>
      <c r="M16" s="54">
        <f t="shared" si="0"/>
        <v>98.8929889298893</v>
      </c>
      <c r="N16" s="106">
        <f>SUM(N17:N18)</f>
        <v>405</v>
      </c>
      <c r="O16" s="54">
        <f t="shared" si="1"/>
        <v>106.02094240837697</v>
      </c>
      <c r="P16" s="108">
        <v>805</v>
      </c>
      <c r="Q16" s="54">
        <f t="shared" si="2"/>
        <v>100.12437810945273</v>
      </c>
    </row>
    <row r="17" spans="1:17" ht="23.25" customHeight="1">
      <c r="A17" s="13" t="s">
        <v>198</v>
      </c>
      <c r="B17" s="4" t="s">
        <v>195</v>
      </c>
      <c r="C17" s="5"/>
      <c r="D17" s="3"/>
      <c r="E17" s="3"/>
      <c r="F17" s="109">
        <v>77</v>
      </c>
      <c r="G17" s="110">
        <v>98.71794871794873</v>
      </c>
      <c r="H17" s="48">
        <v>181</v>
      </c>
      <c r="I17" s="54">
        <v>109.03614457831326</v>
      </c>
      <c r="J17" s="106">
        <v>91</v>
      </c>
      <c r="K17" s="54">
        <v>118.18181818181819</v>
      </c>
      <c r="L17" s="100">
        <v>193</v>
      </c>
      <c r="M17" s="54">
        <f t="shared" si="0"/>
        <v>106.62983425414365</v>
      </c>
      <c r="N17" s="106">
        <v>75</v>
      </c>
      <c r="O17" s="54">
        <f t="shared" si="1"/>
        <v>82.41758241758241</v>
      </c>
      <c r="P17" s="108">
        <v>195</v>
      </c>
      <c r="Q17" s="54">
        <f t="shared" si="2"/>
        <v>101.03626943005182</v>
      </c>
    </row>
    <row r="18" spans="1:18" ht="23.25" customHeight="1">
      <c r="A18" s="13" t="s">
        <v>199</v>
      </c>
      <c r="B18" s="4" t="s">
        <v>196</v>
      </c>
      <c r="C18" s="5"/>
      <c r="D18" s="3"/>
      <c r="E18" s="3"/>
      <c r="F18" s="109">
        <v>282</v>
      </c>
      <c r="G18" s="110">
        <v>104.44444444444446</v>
      </c>
      <c r="H18" s="48">
        <v>632</v>
      </c>
      <c r="I18" s="54">
        <v>106.75675675675676</v>
      </c>
      <c r="J18" s="106">
        <v>291</v>
      </c>
      <c r="K18" s="54">
        <v>103.19148936170212</v>
      </c>
      <c r="L18" s="100">
        <v>611</v>
      </c>
      <c r="M18" s="54">
        <f t="shared" si="0"/>
        <v>96.67721518987342</v>
      </c>
      <c r="N18" s="106">
        <v>330</v>
      </c>
      <c r="O18" s="54">
        <f t="shared" si="1"/>
        <v>113.4020618556701</v>
      </c>
      <c r="P18" s="108">
        <v>610</v>
      </c>
      <c r="Q18" s="54">
        <f t="shared" si="2"/>
        <v>99.83633387888707</v>
      </c>
      <c r="R18" s="25"/>
    </row>
    <row r="19" spans="1:18" ht="92.25" customHeight="1">
      <c r="A19" s="12" t="s">
        <v>111</v>
      </c>
      <c r="B19" s="127" t="s">
        <v>70</v>
      </c>
      <c r="C19" s="128"/>
      <c r="D19" s="3"/>
      <c r="E19" s="3"/>
      <c r="F19" s="40"/>
      <c r="G19" s="40"/>
      <c r="H19" s="40"/>
      <c r="I19" s="40"/>
      <c r="J19" s="40"/>
      <c r="K19" s="40"/>
      <c r="L19" s="40"/>
      <c r="M19" s="49"/>
      <c r="N19" s="40"/>
      <c r="O19" s="39"/>
      <c r="P19" s="40"/>
      <c r="Q19" s="39"/>
      <c r="R19" s="25"/>
    </row>
    <row r="20" spans="1:19" ht="22.5" customHeight="1">
      <c r="A20" s="13"/>
      <c r="B20" s="6" t="s">
        <v>2</v>
      </c>
      <c r="C20" s="7" t="s">
        <v>3</v>
      </c>
      <c r="D20" s="3"/>
      <c r="E20" s="3" t="s">
        <v>84</v>
      </c>
      <c r="F20" s="52">
        <f>F24+F26+F28</f>
        <v>498.6</v>
      </c>
      <c r="G20" s="51"/>
      <c r="H20" s="52">
        <f>H24+H26+H28</f>
        <v>1111.9</v>
      </c>
      <c r="I20" s="51"/>
      <c r="J20" s="52">
        <f>J24+J26+J28</f>
        <v>656.2</v>
      </c>
      <c r="K20" s="51"/>
      <c r="L20" s="52">
        <f>L24+L26+L28</f>
        <v>1523.5</v>
      </c>
      <c r="M20" s="51"/>
      <c r="N20" s="52">
        <f>N24+N26+N28</f>
        <v>611.8</v>
      </c>
      <c r="O20" s="52"/>
      <c r="P20" s="52">
        <f>P24+P26+P28</f>
        <v>1041.8</v>
      </c>
      <c r="Q20" s="39"/>
      <c r="R20" s="25"/>
      <c r="S20" s="26"/>
    </row>
    <row r="21" spans="1:18" ht="51" customHeight="1">
      <c r="A21" s="13" t="s">
        <v>112</v>
      </c>
      <c r="B21" s="6" t="s">
        <v>54</v>
      </c>
      <c r="C21" s="7" t="s">
        <v>55</v>
      </c>
      <c r="D21" s="3"/>
      <c r="E21" s="3"/>
      <c r="F21" s="51">
        <v>88.7</v>
      </c>
      <c r="G21" s="60"/>
      <c r="H21" s="51">
        <v>96.1</v>
      </c>
      <c r="I21" s="60"/>
      <c r="J21" s="46">
        <f>J20/F20/1.081*100</f>
        <v>121.74699704964837</v>
      </c>
      <c r="K21" s="46"/>
      <c r="L21" s="47">
        <v>128.8</v>
      </c>
      <c r="M21" s="47"/>
      <c r="N21" s="46">
        <f>N20/J20/1.049*100</f>
        <v>88.87871324310261</v>
      </c>
      <c r="O21" s="52"/>
      <c r="P21" s="39">
        <v>65</v>
      </c>
      <c r="Q21" s="39"/>
      <c r="R21" s="25"/>
    </row>
    <row r="22" spans="1:18" ht="23.25">
      <c r="A22" s="13" t="s">
        <v>113</v>
      </c>
      <c r="B22" s="6" t="s">
        <v>4</v>
      </c>
      <c r="C22" s="7"/>
      <c r="D22" s="3"/>
      <c r="E22" s="3" t="s">
        <v>84</v>
      </c>
      <c r="F22" s="51"/>
      <c r="G22" s="60"/>
      <c r="H22" s="51"/>
      <c r="I22" s="60"/>
      <c r="J22" s="47"/>
      <c r="K22" s="46"/>
      <c r="L22" s="47"/>
      <c r="M22" s="47"/>
      <c r="N22" s="47"/>
      <c r="O22" s="52"/>
      <c r="P22" s="39"/>
      <c r="Q22" s="39"/>
      <c r="R22" s="25"/>
    </row>
    <row r="23" spans="1:17" ht="46.5" customHeight="1">
      <c r="A23" s="13" t="s">
        <v>114</v>
      </c>
      <c r="B23" s="6" t="s">
        <v>56</v>
      </c>
      <c r="C23" s="7" t="s">
        <v>55</v>
      </c>
      <c r="D23" s="3"/>
      <c r="E23" s="3" t="s">
        <v>84</v>
      </c>
      <c r="F23" s="51"/>
      <c r="G23" s="60"/>
      <c r="H23" s="51"/>
      <c r="I23" s="60"/>
      <c r="J23" s="47"/>
      <c r="K23" s="46"/>
      <c r="L23" s="47"/>
      <c r="M23" s="47"/>
      <c r="N23" s="47"/>
      <c r="O23" s="52"/>
      <c r="P23" s="39"/>
      <c r="Q23" s="39"/>
    </row>
    <row r="24" spans="1:17" ht="23.25">
      <c r="A24" s="13" t="s">
        <v>115</v>
      </c>
      <c r="B24" s="6" t="s">
        <v>5</v>
      </c>
      <c r="C24" s="7" t="s">
        <v>3</v>
      </c>
      <c r="D24" s="3"/>
      <c r="E24" s="3" t="s">
        <v>84</v>
      </c>
      <c r="F24" s="51">
        <v>122.1</v>
      </c>
      <c r="G24" s="60"/>
      <c r="H24" s="52">
        <v>452</v>
      </c>
      <c r="I24" s="60"/>
      <c r="J24" s="46">
        <v>272.3</v>
      </c>
      <c r="K24" s="46"/>
      <c r="L24" s="46">
        <v>923.8</v>
      </c>
      <c r="M24" s="46"/>
      <c r="N24" s="47">
        <v>275.6</v>
      </c>
      <c r="O24" s="52"/>
      <c r="P24" s="39">
        <v>420.5</v>
      </c>
      <c r="Q24" s="39"/>
    </row>
    <row r="25" spans="1:19" ht="53.25" customHeight="1">
      <c r="A25" s="13" t="s">
        <v>116</v>
      </c>
      <c r="B25" s="6" t="s">
        <v>56</v>
      </c>
      <c r="C25" s="7" t="s">
        <v>55</v>
      </c>
      <c r="D25" s="3"/>
      <c r="E25" s="3" t="s">
        <v>84</v>
      </c>
      <c r="F25" s="52">
        <v>43.8</v>
      </c>
      <c r="G25" s="60"/>
      <c r="H25" s="51">
        <v>107.9</v>
      </c>
      <c r="I25" s="60"/>
      <c r="J25" s="46"/>
      <c r="K25" s="46"/>
      <c r="L25" s="47">
        <v>190.3</v>
      </c>
      <c r="M25" s="47"/>
      <c r="N25" s="46">
        <f>N24/J24/1.046*100</f>
        <v>96.76089736252827</v>
      </c>
      <c r="O25" s="52"/>
      <c r="P25" s="39">
        <v>43.3</v>
      </c>
      <c r="Q25" s="39"/>
      <c r="S25" s="27"/>
    </row>
    <row r="26" spans="1:17" ht="69.75">
      <c r="A26" s="13" t="s">
        <v>117</v>
      </c>
      <c r="B26" s="6" t="s">
        <v>244</v>
      </c>
      <c r="C26" s="7" t="s">
        <v>3</v>
      </c>
      <c r="D26" s="3"/>
      <c r="E26" s="3" t="s">
        <v>84</v>
      </c>
      <c r="F26" s="52">
        <v>306</v>
      </c>
      <c r="G26" s="60"/>
      <c r="H26" s="52">
        <v>511</v>
      </c>
      <c r="I26" s="60"/>
      <c r="J26" s="46">
        <v>304.8</v>
      </c>
      <c r="K26" s="46"/>
      <c r="L26" s="46">
        <v>439.7</v>
      </c>
      <c r="M26" s="46"/>
      <c r="N26" s="47">
        <v>267.7</v>
      </c>
      <c r="O26" s="52"/>
      <c r="P26" s="39">
        <v>453.8</v>
      </c>
      <c r="Q26" s="39"/>
    </row>
    <row r="27" spans="1:17" ht="46.5">
      <c r="A27" s="13" t="s">
        <v>118</v>
      </c>
      <c r="B27" s="6" t="s">
        <v>56</v>
      </c>
      <c r="C27" s="7" t="s">
        <v>55</v>
      </c>
      <c r="D27" s="3"/>
      <c r="E27" s="3" t="s">
        <v>84</v>
      </c>
      <c r="F27" s="52">
        <v>95.2</v>
      </c>
      <c r="G27" s="60"/>
      <c r="H27" s="52">
        <v>92.5</v>
      </c>
      <c r="I27" s="60"/>
      <c r="J27" s="46"/>
      <c r="K27" s="46"/>
      <c r="L27" s="47">
        <v>82.5</v>
      </c>
      <c r="M27" s="47"/>
      <c r="N27" s="46">
        <f>N26/J26/1.053*100</f>
        <v>83.40748716951691</v>
      </c>
      <c r="O27" s="39"/>
      <c r="P27" s="39">
        <v>98</v>
      </c>
      <c r="Q27" s="39"/>
    </row>
    <row r="28" spans="1:17" ht="93">
      <c r="A28" s="13" t="s">
        <v>245</v>
      </c>
      <c r="B28" s="6" t="s">
        <v>247</v>
      </c>
      <c r="C28" s="7" t="s">
        <v>3</v>
      </c>
      <c r="D28" s="3"/>
      <c r="E28" s="3"/>
      <c r="F28" s="52">
        <v>70.5</v>
      </c>
      <c r="G28" s="60"/>
      <c r="H28" s="51">
        <v>148.9</v>
      </c>
      <c r="I28" s="60"/>
      <c r="J28" s="47">
        <v>79.1</v>
      </c>
      <c r="K28" s="46"/>
      <c r="L28" s="46">
        <v>160</v>
      </c>
      <c r="M28" s="47"/>
      <c r="N28" s="46">
        <v>68.5</v>
      </c>
      <c r="O28" s="39"/>
      <c r="P28" s="39">
        <v>167.5</v>
      </c>
      <c r="Q28" s="39"/>
    </row>
    <row r="29" spans="1:17" ht="46.5">
      <c r="A29" s="13" t="s">
        <v>246</v>
      </c>
      <c r="B29" s="6" t="s">
        <v>56</v>
      </c>
      <c r="C29" s="7" t="s">
        <v>55</v>
      </c>
      <c r="D29" s="3"/>
      <c r="E29" s="3"/>
      <c r="F29" s="52"/>
      <c r="G29" s="60"/>
      <c r="H29" s="51">
        <v>88.7</v>
      </c>
      <c r="I29" s="60"/>
      <c r="J29" s="46">
        <f>J28/F28/1.101*100</f>
        <v>101.90606862877718</v>
      </c>
      <c r="K29" s="46"/>
      <c r="L29" s="47">
        <v>101.3</v>
      </c>
      <c r="M29" s="47"/>
      <c r="N29" s="46">
        <f>N28/J28/1.046*100</f>
        <v>82.79086182265594</v>
      </c>
      <c r="O29" s="39"/>
      <c r="P29" s="39">
        <v>100.1</v>
      </c>
      <c r="Q29" s="39"/>
    </row>
    <row r="30" spans="1:17" ht="23.25">
      <c r="A30" s="12" t="s">
        <v>119</v>
      </c>
      <c r="B30" s="125" t="s">
        <v>7</v>
      </c>
      <c r="C30" s="126"/>
      <c r="D30" s="3"/>
      <c r="E30" s="3"/>
      <c r="F30" s="22"/>
      <c r="G30" s="22"/>
      <c r="H30" s="22"/>
      <c r="I30" s="22"/>
      <c r="J30" s="23"/>
      <c r="K30" s="23"/>
      <c r="L30" s="49"/>
      <c r="M30" s="49"/>
      <c r="N30" s="23"/>
      <c r="O30" s="23"/>
      <c r="P30" s="23"/>
      <c r="Q30" s="23"/>
    </row>
    <row r="31" spans="1:17" ht="24" customHeight="1">
      <c r="A31" s="13" t="s">
        <v>120</v>
      </c>
      <c r="B31" s="6" t="s">
        <v>45</v>
      </c>
      <c r="C31" s="7" t="s">
        <v>8</v>
      </c>
      <c r="D31" s="3"/>
      <c r="E31" s="3"/>
      <c r="F31" s="22"/>
      <c r="G31" s="22"/>
      <c r="H31" s="22"/>
      <c r="I31" s="22"/>
      <c r="J31" s="22"/>
      <c r="K31" s="22"/>
      <c r="L31" s="49"/>
      <c r="M31" s="49"/>
      <c r="N31" s="22"/>
      <c r="O31" s="22"/>
      <c r="P31" s="22"/>
      <c r="Q31" s="22"/>
    </row>
    <row r="32" spans="1:17" ht="29.25" customHeight="1">
      <c r="A32" s="13" t="s">
        <v>121</v>
      </c>
      <c r="B32" s="6" t="s">
        <v>222</v>
      </c>
      <c r="C32" s="7" t="s">
        <v>9</v>
      </c>
      <c r="D32" s="3"/>
      <c r="E32" s="3"/>
      <c r="F32" s="22"/>
      <c r="G32" s="22"/>
      <c r="H32" s="22"/>
      <c r="I32" s="22"/>
      <c r="J32" s="22"/>
      <c r="K32" s="22"/>
      <c r="L32" s="49"/>
      <c r="M32" s="49"/>
      <c r="N32" s="22"/>
      <c r="O32" s="22"/>
      <c r="P32" s="22"/>
      <c r="Q32" s="22"/>
    </row>
    <row r="33" spans="1:17" ht="25.5" customHeight="1">
      <c r="A33" s="13" t="s">
        <v>122</v>
      </c>
      <c r="B33" s="6" t="s">
        <v>10</v>
      </c>
      <c r="C33" s="7" t="s">
        <v>11</v>
      </c>
      <c r="D33" s="3"/>
      <c r="E33" s="3"/>
      <c r="F33" s="22"/>
      <c r="G33" s="22"/>
      <c r="H33" s="22"/>
      <c r="I33" s="22"/>
      <c r="J33" s="22"/>
      <c r="K33" s="22"/>
      <c r="L33" s="49"/>
      <c r="M33" s="49"/>
      <c r="N33" s="22"/>
      <c r="O33" s="22"/>
      <c r="P33" s="22"/>
      <c r="Q33" s="22"/>
    </row>
    <row r="34" spans="1:17" ht="27" customHeight="1">
      <c r="A34" s="13" t="s">
        <v>123</v>
      </c>
      <c r="B34" s="6" t="s">
        <v>44</v>
      </c>
      <c r="C34" s="7" t="s">
        <v>12</v>
      </c>
      <c r="D34" s="3"/>
      <c r="E34" s="3"/>
      <c r="F34" s="22"/>
      <c r="G34" s="22"/>
      <c r="H34" s="22"/>
      <c r="I34" s="22"/>
      <c r="J34" s="22"/>
      <c r="K34" s="22"/>
      <c r="L34" s="49"/>
      <c r="M34" s="49"/>
      <c r="N34" s="22"/>
      <c r="O34" s="22"/>
      <c r="P34" s="22"/>
      <c r="Q34" s="22"/>
    </row>
    <row r="35" spans="1:17" ht="28.5" customHeight="1">
      <c r="A35" s="13" t="s">
        <v>124</v>
      </c>
      <c r="B35" s="6" t="s">
        <v>219</v>
      </c>
      <c r="C35" s="7" t="s">
        <v>12</v>
      </c>
      <c r="D35" s="3"/>
      <c r="E35" s="3"/>
      <c r="F35" s="22">
        <v>33.1</v>
      </c>
      <c r="G35" s="22">
        <v>99.1</v>
      </c>
      <c r="H35" s="22">
        <v>66.6</v>
      </c>
      <c r="I35" s="22">
        <v>97.2</v>
      </c>
      <c r="J35" s="22">
        <v>48</v>
      </c>
      <c r="K35" s="22">
        <f>J35/F35*100</f>
        <v>145.01510574018127</v>
      </c>
      <c r="L35" s="47">
        <v>92.3</v>
      </c>
      <c r="M35" s="46">
        <f>L35/H35*100</f>
        <v>138.5885885885886</v>
      </c>
      <c r="N35" s="22">
        <v>55.8</v>
      </c>
      <c r="O35" s="22">
        <f>N35/J35*100</f>
        <v>116.24999999999999</v>
      </c>
      <c r="P35" s="22">
        <v>97</v>
      </c>
      <c r="Q35" s="39">
        <f>P35/L35*100</f>
        <v>105.09209100758396</v>
      </c>
    </row>
    <row r="36" spans="1:17" ht="27.75" customHeight="1">
      <c r="A36" s="13" t="s">
        <v>125</v>
      </c>
      <c r="B36" s="6" t="s">
        <v>99</v>
      </c>
      <c r="C36" s="7" t="s">
        <v>12</v>
      </c>
      <c r="D36" s="3"/>
      <c r="E36" s="3"/>
      <c r="F36" s="22"/>
      <c r="G36" s="22"/>
      <c r="H36" s="22"/>
      <c r="I36" s="22"/>
      <c r="J36" s="22"/>
      <c r="K36" s="22"/>
      <c r="L36" s="47"/>
      <c r="M36" s="46"/>
      <c r="N36" s="22"/>
      <c r="O36" s="22"/>
      <c r="P36" s="22"/>
      <c r="Q36" s="39"/>
    </row>
    <row r="37" spans="1:17" ht="27" customHeight="1">
      <c r="A37" s="13" t="s">
        <v>126</v>
      </c>
      <c r="B37" s="6" t="s">
        <v>13</v>
      </c>
      <c r="C37" s="7" t="s">
        <v>12</v>
      </c>
      <c r="D37" s="3"/>
      <c r="E37" s="3"/>
      <c r="F37" s="22">
        <v>12.9</v>
      </c>
      <c r="G37" s="22">
        <v>135.8</v>
      </c>
      <c r="H37" s="22">
        <v>25.1</v>
      </c>
      <c r="I37" s="22">
        <v>136.4</v>
      </c>
      <c r="J37" s="22">
        <v>14.8</v>
      </c>
      <c r="K37" s="22">
        <f>J37/F37*100</f>
        <v>114.72868217054264</v>
      </c>
      <c r="L37" s="47">
        <v>28.9</v>
      </c>
      <c r="M37" s="46">
        <f>L37/H37*100</f>
        <v>115.13944223107569</v>
      </c>
      <c r="N37" s="22">
        <v>15.5</v>
      </c>
      <c r="O37" s="22">
        <f>N37/J37*100</f>
        <v>104.72972972972971</v>
      </c>
      <c r="P37" s="22">
        <v>30</v>
      </c>
      <c r="Q37" s="39">
        <f>P37/L37*100</f>
        <v>103.80622837370244</v>
      </c>
    </row>
    <row r="38" spans="1:17" ht="25.5" customHeight="1">
      <c r="A38" s="13" t="s">
        <v>200</v>
      </c>
      <c r="B38" s="6" t="s">
        <v>208</v>
      </c>
      <c r="C38" s="7" t="s">
        <v>29</v>
      </c>
      <c r="D38" s="3"/>
      <c r="E38" s="3"/>
      <c r="F38" s="22"/>
      <c r="G38" s="22"/>
      <c r="H38" s="22"/>
      <c r="I38" s="22"/>
      <c r="J38" s="22"/>
      <c r="K38" s="22"/>
      <c r="L38" s="49"/>
      <c r="M38" s="49"/>
      <c r="N38" s="22"/>
      <c r="O38" s="22"/>
      <c r="P38" s="22"/>
      <c r="Q38" s="22"/>
    </row>
    <row r="39" spans="1:17" ht="25.5" customHeight="1">
      <c r="A39" s="13" t="s">
        <v>201</v>
      </c>
      <c r="B39" s="6" t="s">
        <v>207</v>
      </c>
      <c r="C39" s="7" t="s">
        <v>29</v>
      </c>
      <c r="D39" s="3"/>
      <c r="E39" s="3"/>
      <c r="F39" s="22"/>
      <c r="G39" s="22"/>
      <c r="H39" s="22"/>
      <c r="I39" s="22"/>
      <c r="J39" s="22"/>
      <c r="K39" s="22"/>
      <c r="L39" s="49"/>
      <c r="M39" s="49"/>
      <c r="N39" s="22"/>
      <c r="O39" s="22"/>
      <c r="P39" s="22"/>
      <c r="Q39" s="22"/>
    </row>
    <row r="40" spans="1:17" ht="27" customHeight="1">
      <c r="A40" s="13" t="s">
        <v>202</v>
      </c>
      <c r="B40" s="6" t="s">
        <v>209</v>
      </c>
      <c r="C40" s="7" t="s">
        <v>217</v>
      </c>
      <c r="D40" s="3"/>
      <c r="E40" s="3"/>
      <c r="F40" s="22"/>
      <c r="G40" s="22"/>
      <c r="H40" s="22"/>
      <c r="I40" s="22"/>
      <c r="J40" s="22"/>
      <c r="K40" s="22"/>
      <c r="L40" s="49"/>
      <c r="M40" s="49"/>
      <c r="N40" s="22"/>
      <c r="O40" s="22"/>
      <c r="P40" s="22"/>
      <c r="Q40" s="22"/>
    </row>
    <row r="41" spans="1:17" ht="25.5" customHeight="1">
      <c r="A41" s="13" t="s">
        <v>203</v>
      </c>
      <c r="B41" s="6" t="s">
        <v>211</v>
      </c>
      <c r="C41" s="7" t="s">
        <v>216</v>
      </c>
      <c r="D41" s="3"/>
      <c r="E41" s="3"/>
      <c r="F41" s="22"/>
      <c r="G41" s="22"/>
      <c r="H41" s="22"/>
      <c r="I41" s="22"/>
      <c r="J41" s="22"/>
      <c r="K41" s="22"/>
      <c r="L41" s="49"/>
      <c r="M41" s="49"/>
      <c r="N41" s="22"/>
      <c r="O41" s="22"/>
      <c r="P41" s="22"/>
      <c r="Q41" s="22"/>
    </row>
    <row r="42" spans="1:17" ht="22.5" customHeight="1">
      <c r="A42" s="13" t="s">
        <v>204</v>
      </c>
      <c r="B42" s="6" t="s">
        <v>210</v>
      </c>
      <c r="C42" s="7" t="s">
        <v>218</v>
      </c>
      <c r="D42" s="3"/>
      <c r="E42" s="3"/>
      <c r="F42" s="22"/>
      <c r="G42" s="22"/>
      <c r="H42" s="22"/>
      <c r="I42" s="22"/>
      <c r="J42" s="22"/>
      <c r="K42" s="22"/>
      <c r="L42" s="49"/>
      <c r="M42" s="49"/>
      <c r="N42" s="22"/>
      <c r="O42" s="22"/>
      <c r="P42" s="22"/>
      <c r="Q42" s="22"/>
    </row>
    <row r="43" spans="1:17" ht="27" customHeight="1">
      <c r="A43" s="13" t="s">
        <v>205</v>
      </c>
      <c r="B43" s="6" t="s">
        <v>212</v>
      </c>
      <c r="C43" s="7" t="s">
        <v>218</v>
      </c>
      <c r="D43" s="3"/>
      <c r="E43" s="3"/>
      <c r="F43" s="22"/>
      <c r="G43" s="22"/>
      <c r="H43" s="22"/>
      <c r="I43" s="22"/>
      <c r="J43" s="22"/>
      <c r="K43" s="22"/>
      <c r="L43" s="49"/>
      <c r="M43" s="49"/>
      <c r="N43" s="22"/>
      <c r="O43" s="22"/>
      <c r="P43" s="22"/>
      <c r="Q43" s="22"/>
    </row>
    <row r="44" spans="1:17" ht="25.5" customHeight="1">
      <c r="A44" s="13" t="s">
        <v>206</v>
      </c>
      <c r="B44" s="6" t="s">
        <v>213</v>
      </c>
      <c r="C44" s="7" t="s">
        <v>218</v>
      </c>
      <c r="D44" s="3"/>
      <c r="E44" s="3"/>
      <c r="F44" s="22"/>
      <c r="G44" s="22"/>
      <c r="H44" s="22"/>
      <c r="I44" s="22"/>
      <c r="J44" s="22"/>
      <c r="K44" s="22"/>
      <c r="L44" s="49"/>
      <c r="M44" s="49"/>
      <c r="N44" s="22"/>
      <c r="O44" s="22"/>
      <c r="P44" s="22"/>
      <c r="Q44" s="22"/>
    </row>
    <row r="45" spans="1:17" ht="49.5" customHeight="1">
      <c r="A45" s="13" t="s">
        <v>220</v>
      </c>
      <c r="B45" s="6" t="s">
        <v>214</v>
      </c>
      <c r="C45" s="7" t="s">
        <v>29</v>
      </c>
      <c r="D45" s="3"/>
      <c r="E45" s="3"/>
      <c r="F45" s="22"/>
      <c r="G45" s="22"/>
      <c r="H45" s="22"/>
      <c r="I45" s="22"/>
      <c r="J45" s="22"/>
      <c r="K45" s="22"/>
      <c r="L45" s="49"/>
      <c r="M45" s="49"/>
      <c r="N45" s="22"/>
      <c r="O45" s="22"/>
      <c r="P45" s="22"/>
      <c r="Q45" s="22"/>
    </row>
    <row r="46" spans="1:17" ht="24.75" customHeight="1">
      <c r="A46" s="12" t="s">
        <v>127</v>
      </c>
      <c r="B46" s="131" t="s">
        <v>71</v>
      </c>
      <c r="C46" s="126"/>
      <c r="D46" s="3"/>
      <c r="E46" s="3"/>
      <c r="F46" s="40"/>
      <c r="G46" s="40"/>
      <c r="H46" s="40"/>
      <c r="I46" s="40"/>
      <c r="J46" s="40"/>
      <c r="K46" s="39"/>
      <c r="L46" s="47"/>
      <c r="M46" s="46"/>
      <c r="N46" s="40"/>
      <c r="O46" s="39"/>
      <c r="P46" s="39"/>
      <c r="Q46" s="23"/>
    </row>
    <row r="47" spans="1:18" ht="28.5" customHeight="1">
      <c r="A47" s="13"/>
      <c r="B47" s="6" t="s">
        <v>2</v>
      </c>
      <c r="C47" s="7" t="s">
        <v>14</v>
      </c>
      <c r="D47" s="3"/>
      <c r="E47" s="3" t="s">
        <v>84</v>
      </c>
      <c r="F47" s="40">
        <v>155.6</v>
      </c>
      <c r="G47" s="62"/>
      <c r="H47" s="40">
        <v>1643.3</v>
      </c>
      <c r="I47" s="62"/>
      <c r="J47" s="40">
        <v>61.7</v>
      </c>
      <c r="K47" s="46"/>
      <c r="L47" s="46">
        <v>1762</v>
      </c>
      <c r="M47" s="46"/>
      <c r="N47" s="40">
        <v>415.5</v>
      </c>
      <c r="O47" s="46"/>
      <c r="P47" s="39">
        <v>1579</v>
      </c>
      <c r="Q47" s="39"/>
      <c r="R47" s="28"/>
    </row>
    <row r="48" spans="1:18" ht="23.25" customHeight="1">
      <c r="A48" s="13" t="s">
        <v>128</v>
      </c>
      <c r="B48" s="15" t="s">
        <v>53</v>
      </c>
      <c r="C48" s="16" t="s">
        <v>57</v>
      </c>
      <c r="D48" s="3"/>
      <c r="E48" s="3" t="s">
        <v>84</v>
      </c>
      <c r="F48" s="40">
        <v>60.1</v>
      </c>
      <c r="G48" s="62"/>
      <c r="H48" s="40">
        <v>132.9</v>
      </c>
      <c r="I48" s="62"/>
      <c r="J48" s="39">
        <f>J47/F47/1.053*100</f>
        <v>37.657128488319586</v>
      </c>
      <c r="K48" s="46"/>
      <c r="L48" s="46">
        <v>102.2</v>
      </c>
      <c r="M48" s="47"/>
      <c r="N48" s="39" t="s">
        <v>262</v>
      </c>
      <c r="O48" s="40"/>
      <c r="P48" s="39">
        <v>85.3</v>
      </c>
      <c r="Q48" s="39"/>
      <c r="R48" s="28"/>
    </row>
    <row r="49" spans="1:18" ht="52.5" customHeight="1">
      <c r="A49" s="12" t="s">
        <v>129</v>
      </c>
      <c r="B49" s="125" t="s">
        <v>72</v>
      </c>
      <c r="C49" s="126"/>
      <c r="D49" s="3"/>
      <c r="E49" s="3"/>
      <c r="F49" s="40"/>
      <c r="G49" s="62"/>
      <c r="H49" s="40"/>
      <c r="I49" s="62"/>
      <c r="J49" s="39"/>
      <c r="K49" s="46"/>
      <c r="L49" s="47"/>
      <c r="M49" s="47"/>
      <c r="N49" s="39"/>
      <c r="O49" s="39"/>
      <c r="P49" s="39"/>
      <c r="Q49" s="39"/>
      <c r="R49" s="28"/>
    </row>
    <row r="50" spans="1:18" ht="46.5">
      <c r="A50" s="13"/>
      <c r="B50" s="6" t="s">
        <v>2</v>
      </c>
      <c r="C50" s="7" t="s">
        <v>15</v>
      </c>
      <c r="D50" s="3"/>
      <c r="E50" s="3" t="s">
        <v>84</v>
      </c>
      <c r="F50" s="40">
        <v>374.8</v>
      </c>
      <c r="G50" s="62"/>
      <c r="H50" s="40">
        <v>454.9</v>
      </c>
      <c r="I50" s="62"/>
      <c r="J50" s="40">
        <v>7.9</v>
      </c>
      <c r="K50" s="46"/>
      <c r="L50" s="46">
        <v>36.8</v>
      </c>
      <c r="M50" s="46"/>
      <c r="N50" s="40">
        <v>162.4</v>
      </c>
      <c r="O50" s="46"/>
      <c r="P50" s="39">
        <v>272</v>
      </c>
      <c r="Q50" s="39"/>
      <c r="R50" s="28"/>
    </row>
    <row r="51" spans="1:18" ht="51" customHeight="1">
      <c r="A51" s="13" t="s">
        <v>130</v>
      </c>
      <c r="B51" s="15" t="s">
        <v>53</v>
      </c>
      <c r="C51" s="16" t="s">
        <v>228</v>
      </c>
      <c r="D51" s="3"/>
      <c r="E51" s="3" t="s">
        <v>84</v>
      </c>
      <c r="F51" s="40">
        <v>76.9</v>
      </c>
      <c r="G51" s="62"/>
      <c r="H51" s="62">
        <v>50.9</v>
      </c>
      <c r="I51" s="62"/>
      <c r="J51" s="40">
        <f>SUM(J50/F50/1.051*100)</f>
        <v>2.0055098209054343</v>
      </c>
      <c r="K51" s="46"/>
      <c r="L51" s="46">
        <v>7.7</v>
      </c>
      <c r="M51" s="47"/>
      <c r="N51" s="40" t="s">
        <v>263</v>
      </c>
      <c r="O51" s="39"/>
      <c r="P51" s="39" t="s">
        <v>257</v>
      </c>
      <c r="Q51" s="39"/>
      <c r="R51" s="28"/>
    </row>
    <row r="52" spans="1:18" ht="24" customHeight="1">
      <c r="A52" s="12" t="s">
        <v>131</v>
      </c>
      <c r="B52" s="131" t="s">
        <v>73</v>
      </c>
      <c r="C52" s="126"/>
      <c r="D52" s="3"/>
      <c r="E52" s="3"/>
      <c r="F52" s="22"/>
      <c r="G52" s="63"/>
      <c r="H52" s="63"/>
      <c r="I52" s="63"/>
      <c r="J52" s="23"/>
      <c r="K52" s="46"/>
      <c r="L52" s="47"/>
      <c r="M52" s="47"/>
      <c r="N52" s="23"/>
      <c r="O52" s="23"/>
      <c r="P52" s="23"/>
      <c r="Q52" s="23"/>
      <c r="R52" s="28"/>
    </row>
    <row r="53" spans="1:17" ht="46.5">
      <c r="A53" s="13"/>
      <c r="B53" s="6" t="s">
        <v>235</v>
      </c>
      <c r="C53" s="7" t="s">
        <v>15</v>
      </c>
      <c r="D53" s="3"/>
      <c r="E53" s="3" t="s">
        <v>84</v>
      </c>
      <c r="F53" s="30"/>
      <c r="G53" s="64"/>
      <c r="H53" s="22"/>
      <c r="I53" s="63"/>
      <c r="J53" s="30"/>
      <c r="K53" s="46"/>
      <c r="L53" s="47"/>
      <c r="M53" s="46"/>
      <c r="N53" s="30"/>
      <c r="O53" s="46"/>
      <c r="P53" s="30"/>
      <c r="Q53" s="39"/>
    </row>
    <row r="54" spans="1:17" ht="49.5" customHeight="1">
      <c r="A54" s="13" t="s">
        <v>132</v>
      </c>
      <c r="B54" s="15" t="s">
        <v>53</v>
      </c>
      <c r="C54" s="16" t="s">
        <v>228</v>
      </c>
      <c r="D54" s="3"/>
      <c r="E54" s="3" t="s">
        <v>84</v>
      </c>
      <c r="F54" s="30"/>
      <c r="G54" s="64"/>
      <c r="H54" s="63"/>
      <c r="I54" s="63"/>
      <c r="J54" s="30"/>
      <c r="K54" s="46"/>
      <c r="L54" s="47"/>
      <c r="M54" s="49"/>
      <c r="N54" s="30"/>
      <c r="O54" s="30"/>
      <c r="P54" s="30"/>
      <c r="Q54" s="30"/>
    </row>
    <row r="55" spans="1:17" ht="24" customHeight="1">
      <c r="A55" s="12" t="s">
        <v>133</v>
      </c>
      <c r="B55" s="131" t="s">
        <v>74</v>
      </c>
      <c r="C55" s="126"/>
      <c r="D55" s="3"/>
      <c r="E55" s="3"/>
      <c r="F55" s="23"/>
      <c r="G55" s="65"/>
      <c r="H55" s="63"/>
      <c r="I55" s="63"/>
      <c r="J55" s="23"/>
      <c r="K55" s="46"/>
      <c r="L55" s="47"/>
      <c r="M55" s="49"/>
      <c r="N55" s="23"/>
      <c r="O55" s="23"/>
      <c r="P55" s="23"/>
      <c r="Q55" s="23"/>
    </row>
    <row r="56" spans="1:17" ht="27" customHeight="1">
      <c r="A56" s="13"/>
      <c r="B56" s="6" t="s">
        <v>235</v>
      </c>
      <c r="C56" s="7" t="s">
        <v>15</v>
      </c>
      <c r="D56" s="3"/>
      <c r="E56" s="3" t="s">
        <v>84</v>
      </c>
      <c r="F56" s="30"/>
      <c r="G56" s="64"/>
      <c r="H56" s="22"/>
      <c r="I56" s="63"/>
      <c r="J56" s="30"/>
      <c r="K56" s="46"/>
      <c r="L56" s="47"/>
      <c r="M56" s="46"/>
      <c r="N56" s="30"/>
      <c r="O56" s="30"/>
      <c r="P56" s="30"/>
      <c r="Q56" s="39"/>
    </row>
    <row r="57" spans="1:17" ht="48" customHeight="1">
      <c r="A57" s="13" t="s">
        <v>134</v>
      </c>
      <c r="B57" s="15" t="s">
        <v>53</v>
      </c>
      <c r="C57" s="16" t="s">
        <v>228</v>
      </c>
      <c r="D57" s="3"/>
      <c r="E57" s="3" t="s">
        <v>84</v>
      </c>
      <c r="F57" s="30"/>
      <c r="G57" s="64"/>
      <c r="H57" s="63"/>
      <c r="I57" s="63"/>
      <c r="J57" s="30"/>
      <c r="K57" s="30"/>
      <c r="L57" s="46"/>
      <c r="M57" s="49"/>
      <c r="N57" s="30"/>
      <c r="O57" s="30"/>
      <c r="P57" s="30"/>
      <c r="Q57" s="30"/>
    </row>
    <row r="58" spans="1:17" ht="55.5" customHeight="1">
      <c r="A58" s="12" t="s">
        <v>135</v>
      </c>
      <c r="B58" s="137" t="s">
        <v>16</v>
      </c>
      <c r="C58" s="138"/>
      <c r="D58" s="3"/>
      <c r="E58" s="3"/>
      <c r="F58" s="75"/>
      <c r="G58" s="75"/>
      <c r="H58" s="75"/>
      <c r="I58" s="75"/>
      <c r="J58" s="76"/>
      <c r="K58" s="76"/>
      <c r="L58" s="77"/>
      <c r="M58" s="77"/>
      <c r="N58" s="76"/>
      <c r="O58" s="76"/>
      <c r="P58" s="76"/>
      <c r="Q58" s="76"/>
    </row>
    <row r="59" spans="1:17" ht="47.25" customHeight="1">
      <c r="A59" s="13"/>
      <c r="B59" s="6" t="s">
        <v>2</v>
      </c>
      <c r="C59" s="7" t="s">
        <v>3</v>
      </c>
      <c r="D59" s="3"/>
      <c r="E59" s="3" t="s">
        <v>84</v>
      </c>
      <c r="F59" s="40">
        <v>143.2</v>
      </c>
      <c r="G59" s="40"/>
      <c r="H59" s="40">
        <v>276.3</v>
      </c>
      <c r="I59" s="40"/>
      <c r="J59" s="40">
        <v>131.8</v>
      </c>
      <c r="K59" s="40"/>
      <c r="L59" s="18">
        <v>290.2</v>
      </c>
      <c r="M59" s="18"/>
      <c r="N59" s="62">
        <v>218.91298506</v>
      </c>
      <c r="O59" s="117"/>
      <c r="P59" s="40">
        <v>380</v>
      </c>
      <c r="Q59" s="39"/>
    </row>
    <row r="60" spans="1:17" ht="44.25" customHeight="1">
      <c r="A60" s="13" t="s">
        <v>136</v>
      </c>
      <c r="B60" s="6" t="s">
        <v>83</v>
      </c>
      <c r="C60" s="7" t="s">
        <v>55</v>
      </c>
      <c r="D60" s="3"/>
      <c r="E60" s="3" t="s">
        <v>84</v>
      </c>
      <c r="F60" s="40">
        <v>120.6</v>
      </c>
      <c r="G60" s="40"/>
      <c r="H60" s="40">
        <v>102.6</v>
      </c>
      <c r="I60" s="40"/>
      <c r="J60" s="40">
        <v>92.1</v>
      </c>
      <c r="K60" s="40"/>
      <c r="L60" s="18">
        <v>105</v>
      </c>
      <c r="M60" s="50"/>
      <c r="N60" s="62">
        <v>166.1</v>
      </c>
      <c r="O60" s="118"/>
      <c r="P60" s="40">
        <v>130.9</v>
      </c>
      <c r="Q60" s="40"/>
    </row>
    <row r="61" spans="1:17" ht="24" customHeight="1">
      <c r="A61" s="13" t="s">
        <v>137</v>
      </c>
      <c r="B61" s="6" t="s">
        <v>17</v>
      </c>
      <c r="C61" s="7" t="s">
        <v>18</v>
      </c>
      <c r="D61" s="3"/>
      <c r="E61" s="3"/>
      <c r="F61" s="80">
        <v>1.618</v>
      </c>
      <c r="G61" s="40">
        <v>119.6</v>
      </c>
      <c r="H61" s="80">
        <v>3.211</v>
      </c>
      <c r="I61" s="40">
        <v>104</v>
      </c>
      <c r="J61" s="80">
        <v>1.566</v>
      </c>
      <c r="K61" s="40">
        <v>96.8</v>
      </c>
      <c r="L61" s="44">
        <v>3.377</v>
      </c>
      <c r="M61" s="18">
        <v>105.2</v>
      </c>
      <c r="N61" s="119">
        <v>2.093</v>
      </c>
      <c r="O61" s="62">
        <v>133.7</v>
      </c>
      <c r="P61" s="119">
        <v>2.67981</v>
      </c>
      <c r="Q61" s="66">
        <v>79.36</v>
      </c>
    </row>
    <row r="62" spans="1:17" ht="27" customHeight="1">
      <c r="A62" s="13" t="s">
        <v>138</v>
      </c>
      <c r="B62" s="6" t="s">
        <v>19</v>
      </c>
      <c r="C62" s="7" t="s">
        <v>18</v>
      </c>
      <c r="D62" s="3"/>
      <c r="E62" s="3"/>
      <c r="F62" s="80">
        <v>1.162</v>
      </c>
      <c r="G62" s="40">
        <v>131.1</v>
      </c>
      <c r="H62" s="80">
        <v>2</v>
      </c>
      <c r="I62" s="40">
        <v>102.6</v>
      </c>
      <c r="J62" s="80">
        <v>0.941</v>
      </c>
      <c r="K62" s="40">
        <v>80.9</v>
      </c>
      <c r="L62" s="120">
        <v>2.001</v>
      </c>
      <c r="M62" s="18">
        <v>100.1</v>
      </c>
      <c r="N62" s="119">
        <v>1.185705</v>
      </c>
      <c r="O62" s="62">
        <v>126.04</v>
      </c>
      <c r="P62" s="119">
        <v>2.001</v>
      </c>
      <c r="Q62" s="66">
        <v>100</v>
      </c>
    </row>
    <row r="63" spans="1:17" ht="25.5" customHeight="1">
      <c r="A63" s="13" t="s">
        <v>139</v>
      </c>
      <c r="B63" s="6" t="s">
        <v>20</v>
      </c>
      <c r="C63" s="7" t="s">
        <v>21</v>
      </c>
      <c r="D63" s="3"/>
      <c r="E63" s="3"/>
      <c r="F63" s="78"/>
      <c r="G63" s="40"/>
      <c r="H63" s="78"/>
      <c r="I63" s="40"/>
      <c r="J63" s="78"/>
      <c r="K63" s="40"/>
      <c r="L63" s="77"/>
      <c r="M63" s="50"/>
      <c r="N63" s="79"/>
      <c r="O63" s="62"/>
      <c r="P63" s="79"/>
      <c r="Q63" s="79"/>
    </row>
    <row r="64" spans="1:17" ht="24.75" customHeight="1">
      <c r="A64" s="13" t="s">
        <v>140</v>
      </c>
      <c r="B64" s="6" t="s">
        <v>22</v>
      </c>
      <c r="C64" s="7" t="s">
        <v>18</v>
      </c>
      <c r="D64" s="3"/>
      <c r="E64" s="3"/>
      <c r="F64" s="78"/>
      <c r="G64" s="40"/>
      <c r="H64" s="78"/>
      <c r="I64" s="40"/>
      <c r="J64" s="78"/>
      <c r="K64" s="40"/>
      <c r="L64" s="77"/>
      <c r="M64" s="50"/>
      <c r="N64" s="79"/>
      <c r="O64" s="62"/>
      <c r="P64" s="79"/>
      <c r="Q64" s="79"/>
    </row>
    <row r="65" spans="1:17" ht="23.25" customHeight="1">
      <c r="A65" s="13" t="s">
        <v>141</v>
      </c>
      <c r="B65" s="6" t="s">
        <v>23</v>
      </c>
      <c r="C65" s="7" t="s">
        <v>18</v>
      </c>
      <c r="D65" s="3"/>
      <c r="E65" s="3"/>
      <c r="F65" s="79"/>
      <c r="G65" s="40"/>
      <c r="H65" s="78"/>
      <c r="I65" s="40"/>
      <c r="J65" s="78"/>
      <c r="K65" s="40"/>
      <c r="L65" s="77"/>
      <c r="M65" s="50"/>
      <c r="N65" s="79"/>
      <c r="O65" s="62"/>
      <c r="P65" s="79"/>
      <c r="Q65" s="79"/>
    </row>
    <row r="66" spans="1:17" ht="24" customHeight="1">
      <c r="A66" s="13" t="s">
        <v>142</v>
      </c>
      <c r="B66" s="6" t="s">
        <v>24</v>
      </c>
      <c r="C66" s="7" t="s">
        <v>25</v>
      </c>
      <c r="D66" s="3"/>
      <c r="E66" s="3"/>
      <c r="F66" s="40">
        <v>11.6</v>
      </c>
      <c r="G66" s="40">
        <v>110.1</v>
      </c>
      <c r="H66" s="80">
        <v>10.673</v>
      </c>
      <c r="I66" s="40">
        <v>97.6</v>
      </c>
      <c r="J66" s="80">
        <v>11.18</v>
      </c>
      <c r="K66" s="40">
        <v>96.4</v>
      </c>
      <c r="L66" s="44">
        <v>11.366</v>
      </c>
      <c r="M66" s="18">
        <v>106.5</v>
      </c>
      <c r="N66" s="119">
        <v>9.439</v>
      </c>
      <c r="O66" s="62">
        <v>84.4</v>
      </c>
      <c r="P66" s="121">
        <v>9.216</v>
      </c>
      <c r="Q66" s="66">
        <v>81.1</v>
      </c>
    </row>
    <row r="67" spans="1:17" ht="24" customHeight="1">
      <c r="A67" s="12" t="s">
        <v>143</v>
      </c>
      <c r="B67" s="125" t="s">
        <v>65</v>
      </c>
      <c r="C67" s="126"/>
      <c r="D67" s="3"/>
      <c r="E67" s="3"/>
      <c r="F67" s="22"/>
      <c r="G67" s="22"/>
      <c r="H67" s="22"/>
      <c r="I67" s="22"/>
      <c r="J67" s="23"/>
      <c r="K67" s="23"/>
      <c r="L67" s="49"/>
      <c r="M67" s="18"/>
      <c r="N67" s="23"/>
      <c r="O67" s="23"/>
      <c r="P67" s="23"/>
      <c r="Q67" s="23"/>
    </row>
    <row r="68" spans="1:17" ht="22.5" customHeight="1">
      <c r="A68" s="13" t="s">
        <v>144</v>
      </c>
      <c r="B68" s="41" t="s">
        <v>59</v>
      </c>
      <c r="C68" s="42" t="s">
        <v>61</v>
      </c>
      <c r="D68" s="3"/>
      <c r="E68" s="3"/>
      <c r="F68" s="51">
        <v>1015.8</v>
      </c>
      <c r="G68" s="52">
        <v>91.6</v>
      </c>
      <c r="H68" s="51">
        <v>2117.6</v>
      </c>
      <c r="I68" s="51">
        <v>92.7</v>
      </c>
      <c r="J68" s="47">
        <v>1035.6</v>
      </c>
      <c r="K68" s="46">
        <f>J68/F68*100</f>
        <v>101.94920259893678</v>
      </c>
      <c r="L68" s="46">
        <v>2014</v>
      </c>
      <c r="M68" s="46">
        <f>L68/H68*100</f>
        <v>95.10766905931244</v>
      </c>
      <c r="N68" s="44">
        <v>909.2</v>
      </c>
      <c r="O68" s="46">
        <f>N68/J68*100</f>
        <v>87.79451525685595</v>
      </c>
      <c r="P68" s="23">
        <v>1820</v>
      </c>
      <c r="Q68" s="39">
        <f>P68/L68*100</f>
        <v>90.3674280039722</v>
      </c>
    </row>
    <row r="69" spans="1:17" ht="54" customHeight="1">
      <c r="A69" s="13" t="s">
        <v>145</v>
      </c>
      <c r="B69" s="41" t="s">
        <v>68</v>
      </c>
      <c r="C69" s="42" t="s">
        <v>61</v>
      </c>
      <c r="D69" s="3"/>
      <c r="E69" s="3"/>
      <c r="F69" s="52">
        <v>1065.6</v>
      </c>
      <c r="G69" s="51" t="s">
        <v>258</v>
      </c>
      <c r="H69" s="51">
        <v>1877.2</v>
      </c>
      <c r="I69" s="51" t="s">
        <v>259</v>
      </c>
      <c r="J69" s="47">
        <v>862.1</v>
      </c>
      <c r="K69" s="46">
        <f>J69/F69*100</f>
        <v>80.90277777777779</v>
      </c>
      <c r="L69" s="47">
        <v>1947.9</v>
      </c>
      <c r="M69" s="46">
        <f>L69/H69*100</f>
        <v>103.7662476028127</v>
      </c>
      <c r="N69" s="47">
        <v>1158.4</v>
      </c>
      <c r="O69" s="46">
        <f>N69/J69*100</f>
        <v>134.36956269574296</v>
      </c>
      <c r="P69" s="39">
        <v>1948</v>
      </c>
      <c r="Q69" s="39">
        <f>P69/L69*100</f>
        <v>100.00513373376457</v>
      </c>
    </row>
    <row r="70" spans="1:17" ht="24.75" customHeight="1">
      <c r="A70" s="13" t="s">
        <v>146</v>
      </c>
      <c r="B70" s="42" t="s">
        <v>60</v>
      </c>
      <c r="C70" s="42" t="s">
        <v>61</v>
      </c>
      <c r="D70" s="3"/>
      <c r="E70" s="3"/>
      <c r="F70" s="52">
        <v>16.6</v>
      </c>
      <c r="G70" s="51">
        <v>124.8</v>
      </c>
      <c r="H70" s="51">
        <v>27.6</v>
      </c>
      <c r="I70" s="51">
        <v>110.8</v>
      </c>
      <c r="J70" s="47">
        <v>15.8</v>
      </c>
      <c r="K70" s="46">
        <f>J70/F70*100</f>
        <v>95.18072289156626</v>
      </c>
      <c r="L70" s="47">
        <v>33.8</v>
      </c>
      <c r="M70" s="46">
        <f>L70/H70*100</f>
        <v>122.46376811594202</v>
      </c>
      <c r="N70" s="47">
        <v>17.9</v>
      </c>
      <c r="O70" s="46">
        <f>N70/J70*100</f>
        <v>113.29113924050631</v>
      </c>
      <c r="P70" s="23">
        <v>35.8</v>
      </c>
      <c r="Q70" s="39">
        <f>P70/L70*100</f>
        <v>105.91715976331362</v>
      </c>
    </row>
    <row r="71" spans="1:17" ht="23.25">
      <c r="A71" s="12" t="s">
        <v>147</v>
      </c>
      <c r="B71" s="131" t="s">
        <v>26</v>
      </c>
      <c r="C71" s="126"/>
      <c r="D71" s="3"/>
      <c r="E71" s="3"/>
      <c r="F71" s="22"/>
      <c r="G71" s="22"/>
      <c r="H71" s="22"/>
      <c r="I71" s="22"/>
      <c r="J71" s="23"/>
      <c r="K71" s="23"/>
      <c r="L71" s="49"/>
      <c r="M71" s="49"/>
      <c r="N71" s="23"/>
      <c r="O71" s="23"/>
      <c r="P71" s="23"/>
      <c r="Q71" s="23"/>
    </row>
    <row r="72" spans="1:17" ht="51" customHeight="1">
      <c r="A72" s="13" t="s">
        <v>148</v>
      </c>
      <c r="B72" s="6" t="s">
        <v>27</v>
      </c>
      <c r="C72" s="7" t="s">
        <v>15</v>
      </c>
      <c r="D72" s="3"/>
      <c r="E72" s="3"/>
      <c r="F72" s="20">
        <v>1551.7</v>
      </c>
      <c r="G72" s="20">
        <v>104.6</v>
      </c>
      <c r="H72" s="20">
        <v>3725.5</v>
      </c>
      <c r="I72" s="20">
        <v>100.9</v>
      </c>
      <c r="J72" s="44">
        <v>1573.2</v>
      </c>
      <c r="K72" s="18">
        <f>J72/F72*100</f>
        <v>101.38557710897724</v>
      </c>
      <c r="L72" s="44">
        <v>3835.7</v>
      </c>
      <c r="M72" s="18">
        <f>L72/H72*100</f>
        <v>102.95799221580995</v>
      </c>
      <c r="N72" s="30">
        <v>1643.2</v>
      </c>
      <c r="O72" s="46">
        <f>N72/J72*100</f>
        <v>104.44952962115433</v>
      </c>
      <c r="P72" s="30">
        <v>3687.3</v>
      </c>
      <c r="Q72" s="46">
        <f>P72/L72*100</f>
        <v>96.13108428709232</v>
      </c>
    </row>
    <row r="73" spans="1:17" ht="72" customHeight="1">
      <c r="A73" s="13" t="s">
        <v>149</v>
      </c>
      <c r="B73" s="6" t="s">
        <v>62</v>
      </c>
      <c r="C73" s="7" t="s">
        <v>15</v>
      </c>
      <c r="D73" s="3"/>
      <c r="E73" s="3"/>
      <c r="F73" s="20">
        <v>1003.5</v>
      </c>
      <c r="G73" s="20">
        <v>106.5</v>
      </c>
      <c r="H73" s="14">
        <v>2612</v>
      </c>
      <c r="I73" s="20">
        <v>94.7</v>
      </c>
      <c r="J73" s="44">
        <v>1014.6</v>
      </c>
      <c r="K73" s="18">
        <f>J73/F73*100</f>
        <v>101.10612855007474</v>
      </c>
      <c r="L73" s="18">
        <v>2707.2</v>
      </c>
      <c r="M73" s="18">
        <f>L73/H73*100</f>
        <v>103.64471669218989</v>
      </c>
      <c r="N73" s="30">
        <v>921.3</v>
      </c>
      <c r="O73" s="46">
        <f>N73/J73*100</f>
        <v>90.80425783560024</v>
      </c>
      <c r="P73" s="30">
        <v>2351.7</v>
      </c>
      <c r="Q73" s="46">
        <f>P73/L73*100</f>
        <v>86.86835106382979</v>
      </c>
    </row>
    <row r="74" spans="1:17" ht="27" customHeight="1">
      <c r="A74" s="13" t="s">
        <v>150</v>
      </c>
      <c r="B74" s="6" t="s">
        <v>28</v>
      </c>
      <c r="C74" s="7" t="s">
        <v>15</v>
      </c>
      <c r="D74" s="3"/>
      <c r="E74" s="3"/>
      <c r="F74" s="20">
        <v>1488.6</v>
      </c>
      <c r="G74" s="20">
        <v>102.6</v>
      </c>
      <c r="H74" s="20">
        <v>3755.9</v>
      </c>
      <c r="I74" s="20">
        <v>103.2</v>
      </c>
      <c r="J74" s="44">
        <v>1472.9</v>
      </c>
      <c r="K74" s="18">
        <f>J74/F74*100</f>
        <v>98.94531774821982</v>
      </c>
      <c r="L74" s="44">
        <v>3822.9</v>
      </c>
      <c r="M74" s="18">
        <f>L74/H74*100</f>
        <v>101.78386006017199</v>
      </c>
      <c r="N74" s="30">
        <v>1464</v>
      </c>
      <c r="O74" s="46">
        <f>N74/J74*100</f>
        <v>99.39574988118677</v>
      </c>
      <c r="P74" s="30">
        <v>3810.2</v>
      </c>
      <c r="Q74" s="46">
        <f>P74/L74*100</f>
        <v>99.66779146721075</v>
      </c>
    </row>
    <row r="75" spans="1:17" ht="30" customHeight="1">
      <c r="A75" s="13" t="s">
        <v>151</v>
      </c>
      <c r="B75" s="6" t="s">
        <v>229</v>
      </c>
      <c r="C75" s="7" t="s">
        <v>15</v>
      </c>
      <c r="D75" s="3"/>
      <c r="E75" s="3"/>
      <c r="F75" s="40"/>
      <c r="G75" s="40"/>
      <c r="H75" s="40">
        <v>1379.5</v>
      </c>
      <c r="I75" s="40"/>
      <c r="J75" s="62"/>
      <c r="K75" s="18"/>
      <c r="L75" s="47">
        <v>2559.4</v>
      </c>
      <c r="M75" s="18">
        <f>L75/H75*100</f>
        <v>185.5309894889453</v>
      </c>
      <c r="N75" s="62"/>
      <c r="O75" s="62"/>
      <c r="P75" s="62"/>
      <c r="Q75" s="66"/>
    </row>
    <row r="76" spans="1:17" ht="24" customHeight="1">
      <c r="A76" s="13" t="s">
        <v>152</v>
      </c>
      <c r="B76" s="6" t="s">
        <v>230</v>
      </c>
      <c r="C76" s="7" t="s">
        <v>15</v>
      </c>
      <c r="D76" s="3"/>
      <c r="E76" s="3"/>
      <c r="F76" s="40"/>
      <c r="G76" s="40"/>
      <c r="H76" s="40">
        <v>42105</v>
      </c>
      <c r="I76" s="40">
        <v>74.8</v>
      </c>
      <c r="J76" s="62"/>
      <c r="K76" s="18"/>
      <c r="L76" s="47">
        <v>39553.5</v>
      </c>
      <c r="M76" s="18">
        <f>L76/H76*100</f>
        <v>93.94014962593516</v>
      </c>
      <c r="N76" s="62"/>
      <c r="O76" s="62"/>
      <c r="P76" s="62"/>
      <c r="Q76" s="66"/>
    </row>
    <row r="77" spans="1:17" ht="26.25" customHeight="1">
      <c r="A77" s="13" t="s">
        <v>153</v>
      </c>
      <c r="B77" s="6" t="s">
        <v>98</v>
      </c>
      <c r="C77" s="7" t="s">
        <v>15</v>
      </c>
      <c r="D77" s="3"/>
      <c r="E77" s="3"/>
      <c r="F77" s="40"/>
      <c r="G77" s="40"/>
      <c r="H77" s="40"/>
      <c r="I77" s="40"/>
      <c r="J77" s="62"/>
      <c r="K77" s="18"/>
      <c r="L77" s="47"/>
      <c r="M77" s="18"/>
      <c r="N77" s="62"/>
      <c r="O77" s="62"/>
      <c r="P77" s="62"/>
      <c r="Q77" s="66"/>
    </row>
    <row r="78" spans="1:17" ht="27" customHeight="1">
      <c r="A78" s="13" t="s">
        <v>154</v>
      </c>
      <c r="B78" s="6" t="s">
        <v>231</v>
      </c>
      <c r="C78" s="7" t="s">
        <v>15</v>
      </c>
      <c r="D78" s="3"/>
      <c r="E78" s="3"/>
      <c r="F78" s="40"/>
      <c r="G78" s="40"/>
      <c r="H78" s="40">
        <v>48652.4</v>
      </c>
      <c r="I78" s="40">
        <v>111.2</v>
      </c>
      <c r="J78" s="62"/>
      <c r="K78" s="18"/>
      <c r="L78" s="47">
        <v>50317.4</v>
      </c>
      <c r="M78" s="18">
        <f>L78/H78*100</f>
        <v>103.42223610757127</v>
      </c>
      <c r="N78" s="62"/>
      <c r="O78" s="62"/>
      <c r="P78" s="62"/>
      <c r="Q78" s="66"/>
    </row>
    <row r="79" spans="1:17" ht="28.5" customHeight="1">
      <c r="A79" s="13" t="s">
        <v>155</v>
      </c>
      <c r="B79" s="6" t="s">
        <v>98</v>
      </c>
      <c r="C79" s="7" t="s">
        <v>15</v>
      </c>
      <c r="D79" s="3"/>
      <c r="E79" s="3"/>
      <c r="F79" s="40"/>
      <c r="G79" s="40"/>
      <c r="H79" s="40"/>
      <c r="I79" s="40"/>
      <c r="J79" s="62"/>
      <c r="K79" s="62"/>
      <c r="L79" s="47"/>
      <c r="M79" s="18"/>
      <c r="N79" s="40"/>
      <c r="O79" s="40"/>
      <c r="P79" s="40"/>
      <c r="Q79" s="39"/>
    </row>
    <row r="80" spans="1:17" ht="21.75" customHeight="1">
      <c r="A80" s="12" t="s">
        <v>156</v>
      </c>
      <c r="B80" s="131" t="s">
        <v>227</v>
      </c>
      <c r="C80" s="126"/>
      <c r="D80" s="3"/>
      <c r="E80" s="3"/>
      <c r="F80" s="22"/>
      <c r="G80" s="22"/>
      <c r="H80" s="22"/>
      <c r="I80" s="22"/>
      <c r="J80" s="23"/>
      <c r="K80" s="23"/>
      <c r="L80" s="49"/>
      <c r="M80" s="49"/>
      <c r="N80" s="23"/>
      <c r="O80" s="23"/>
      <c r="P80" s="23"/>
      <c r="Q80" s="23"/>
    </row>
    <row r="81" spans="1:17" ht="25.5" customHeight="1">
      <c r="A81" s="13" t="s">
        <v>157</v>
      </c>
      <c r="B81" s="6" t="s">
        <v>46</v>
      </c>
      <c r="C81" s="7" t="s">
        <v>29</v>
      </c>
      <c r="D81" s="3"/>
      <c r="E81" s="3"/>
      <c r="F81" s="51">
        <v>10.4</v>
      </c>
      <c r="G81" s="52">
        <v>99</v>
      </c>
      <c r="H81" s="51">
        <v>25.4</v>
      </c>
      <c r="I81" s="51">
        <v>90.4</v>
      </c>
      <c r="J81" s="47">
        <v>3.6</v>
      </c>
      <c r="K81" s="46">
        <f>J81/F81*100</f>
        <v>34.61538461538461</v>
      </c>
      <c r="L81" s="47">
        <v>14.2</v>
      </c>
      <c r="M81" s="46">
        <f>L81/H81*100</f>
        <v>55.90551181102362</v>
      </c>
      <c r="N81" s="47">
        <v>5.2</v>
      </c>
      <c r="O81" s="46">
        <f>N81/J81*100</f>
        <v>144.44444444444443</v>
      </c>
      <c r="P81" s="39">
        <v>18.9</v>
      </c>
      <c r="Q81" s="39">
        <f>P81/L81*100</f>
        <v>133.09859154929578</v>
      </c>
    </row>
    <row r="82" spans="1:17" ht="25.5" customHeight="1">
      <c r="A82" s="13" t="s">
        <v>158</v>
      </c>
      <c r="B82" s="6" t="s">
        <v>30</v>
      </c>
      <c r="C82" s="7" t="s">
        <v>31</v>
      </c>
      <c r="D82" s="3"/>
      <c r="E82" s="3"/>
      <c r="F82" s="19"/>
      <c r="G82" s="19"/>
      <c r="H82" s="19"/>
      <c r="I82" s="19"/>
      <c r="J82" s="43"/>
      <c r="K82" s="43"/>
      <c r="L82" s="47"/>
      <c r="M82" s="47"/>
      <c r="N82" s="43"/>
      <c r="O82" s="43"/>
      <c r="P82" s="43"/>
      <c r="Q82" s="43"/>
    </row>
    <row r="83" spans="1:17" ht="21.75" customHeight="1">
      <c r="A83" s="13" t="s">
        <v>159</v>
      </c>
      <c r="B83" s="6" t="s">
        <v>32</v>
      </c>
      <c r="C83" s="7" t="s">
        <v>33</v>
      </c>
      <c r="D83" s="3"/>
      <c r="E83" s="3"/>
      <c r="F83" s="19"/>
      <c r="G83" s="19"/>
      <c r="H83" s="19"/>
      <c r="I83" s="19"/>
      <c r="J83" s="43"/>
      <c r="K83" s="43"/>
      <c r="L83" s="47"/>
      <c r="M83" s="47"/>
      <c r="N83" s="43"/>
      <c r="O83" s="43"/>
      <c r="P83" s="43"/>
      <c r="Q83" s="43"/>
    </row>
    <row r="84" spans="1:17" ht="23.25" customHeight="1">
      <c r="A84" s="13" t="s">
        <v>160</v>
      </c>
      <c r="B84" s="6" t="s">
        <v>34</v>
      </c>
      <c r="C84" s="7" t="s">
        <v>35</v>
      </c>
      <c r="D84" s="3"/>
      <c r="E84" s="3"/>
      <c r="F84" s="20"/>
      <c r="G84" s="20"/>
      <c r="H84" s="20"/>
      <c r="I84" s="20"/>
      <c r="J84" s="21"/>
      <c r="K84" s="21"/>
      <c r="L84" s="47"/>
      <c r="M84" s="47"/>
      <c r="N84" s="21"/>
      <c r="O84" s="21"/>
      <c r="P84" s="21"/>
      <c r="Q84" s="21"/>
    </row>
    <row r="85" spans="1:17" ht="23.25" customHeight="1">
      <c r="A85" s="13" t="s">
        <v>161</v>
      </c>
      <c r="B85" s="6" t="s">
        <v>36</v>
      </c>
      <c r="C85" s="7" t="s">
        <v>37</v>
      </c>
      <c r="D85" s="3"/>
      <c r="E85" s="3"/>
      <c r="F85" s="20"/>
      <c r="G85" s="20"/>
      <c r="H85" s="20"/>
      <c r="I85" s="20"/>
      <c r="J85" s="21"/>
      <c r="K85" s="21"/>
      <c r="L85" s="47"/>
      <c r="M85" s="47"/>
      <c r="N85" s="21"/>
      <c r="O85" s="21"/>
      <c r="P85" s="21"/>
      <c r="Q85" s="21"/>
    </row>
    <row r="86" spans="1:17" ht="23.25" customHeight="1">
      <c r="A86" s="12" t="s">
        <v>162</v>
      </c>
      <c r="B86" s="131" t="s">
        <v>69</v>
      </c>
      <c r="C86" s="126"/>
      <c r="D86" s="3"/>
      <c r="E86" s="3"/>
      <c r="F86" s="20"/>
      <c r="G86" s="20"/>
      <c r="H86" s="20"/>
      <c r="I86" s="20"/>
      <c r="J86" s="21"/>
      <c r="K86" s="21"/>
      <c r="L86" s="49"/>
      <c r="M86" s="49"/>
      <c r="N86" s="21"/>
      <c r="O86" s="21"/>
      <c r="P86" s="21"/>
      <c r="Q86" s="21"/>
    </row>
    <row r="87" spans="1:17" ht="69.75" customHeight="1">
      <c r="A87" s="13" t="s">
        <v>163</v>
      </c>
      <c r="B87" s="6" t="s">
        <v>78</v>
      </c>
      <c r="C87" s="7" t="s">
        <v>47</v>
      </c>
      <c r="D87" s="67"/>
      <c r="E87" s="67"/>
      <c r="F87" s="47">
        <v>15</v>
      </c>
      <c r="G87" s="46">
        <v>150</v>
      </c>
      <c r="H87" s="86">
        <v>15</v>
      </c>
      <c r="I87" s="46">
        <v>125</v>
      </c>
      <c r="J87" s="47">
        <v>15</v>
      </c>
      <c r="K87" s="46">
        <f aca="true" t="shared" si="3" ref="K87:K98">J87/F87*100</f>
        <v>100</v>
      </c>
      <c r="L87" s="86">
        <v>20</v>
      </c>
      <c r="M87" s="46">
        <f>L87/H87*100</f>
        <v>133.33333333333331</v>
      </c>
      <c r="N87" s="86">
        <v>20</v>
      </c>
      <c r="O87" s="46">
        <f>N87/J87*100</f>
        <v>133.33333333333331</v>
      </c>
      <c r="P87" s="86">
        <f>N87</f>
        <v>20</v>
      </c>
      <c r="Q87" s="39">
        <f>P87/L87*100</f>
        <v>100</v>
      </c>
    </row>
    <row r="88" spans="1:17" ht="46.5" customHeight="1">
      <c r="A88" s="13" t="s">
        <v>164</v>
      </c>
      <c r="B88" s="8" t="s">
        <v>79</v>
      </c>
      <c r="C88" s="7" t="s">
        <v>47</v>
      </c>
      <c r="D88" s="67"/>
      <c r="E88" s="67"/>
      <c r="F88" s="47">
        <v>10</v>
      </c>
      <c r="G88" s="46">
        <v>200</v>
      </c>
      <c r="H88" s="86">
        <v>10</v>
      </c>
      <c r="I88" s="46">
        <v>142.9</v>
      </c>
      <c r="J88" s="47">
        <v>10</v>
      </c>
      <c r="K88" s="46">
        <f t="shared" si="3"/>
        <v>100</v>
      </c>
      <c r="L88" s="86">
        <v>16</v>
      </c>
      <c r="M88" s="46">
        <f aca="true" t="shared" si="4" ref="M88:M98">L88/H88*100</f>
        <v>160</v>
      </c>
      <c r="N88" s="86">
        <v>16</v>
      </c>
      <c r="O88" s="46">
        <f aca="true" t="shared" si="5" ref="O88:O95">N88/J88*100</f>
        <v>160</v>
      </c>
      <c r="P88" s="86">
        <f aca="true" t="shared" si="6" ref="P88:P96">N88</f>
        <v>16</v>
      </c>
      <c r="Q88" s="39">
        <f aca="true" t="shared" si="7" ref="Q88:Q98">P88/L88*100</f>
        <v>100</v>
      </c>
    </row>
    <row r="89" spans="1:17" ht="46.5" customHeight="1">
      <c r="A89" s="13" t="s">
        <v>165</v>
      </c>
      <c r="B89" s="9" t="s">
        <v>81</v>
      </c>
      <c r="C89" s="7" t="s">
        <v>47</v>
      </c>
      <c r="D89" s="67"/>
      <c r="E89" s="67"/>
      <c r="F89" s="47">
        <v>10</v>
      </c>
      <c r="G89" s="46">
        <v>200</v>
      </c>
      <c r="H89" s="86">
        <v>10</v>
      </c>
      <c r="I89" s="46">
        <v>166.7</v>
      </c>
      <c r="J89" s="47">
        <v>10</v>
      </c>
      <c r="K89" s="46">
        <f t="shared" si="3"/>
        <v>100</v>
      </c>
      <c r="L89" s="86">
        <v>16</v>
      </c>
      <c r="M89" s="46">
        <f t="shared" si="4"/>
        <v>160</v>
      </c>
      <c r="N89" s="86">
        <v>16</v>
      </c>
      <c r="O89" s="46">
        <f t="shared" si="5"/>
        <v>160</v>
      </c>
      <c r="P89" s="86">
        <f t="shared" si="6"/>
        <v>16</v>
      </c>
      <c r="Q89" s="39">
        <f t="shared" si="7"/>
        <v>100</v>
      </c>
    </row>
    <row r="90" spans="1:17" ht="46.5" customHeight="1">
      <c r="A90" s="13" t="s">
        <v>166</v>
      </c>
      <c r="B90" s="10" t="s">
        <v>80</v>
      </c>
      <c r="C90" s="7" t="s">
        <v>47</v>
      </c>
      <c r="D90" s="3"/>
      <c r="E90" s="3"/>
      <c r="F90" s="44">
        <v>5</v>
      </c>
      <c r="G90" s="18">
        <v>100</v>
      </c>
      <c r="H90" s="88">
        <v>5</v>
      </c>
      <c r="I90" s="18">
        <v>100</v>
      </c>
      <c r="J90" s="44">
        <v>5</v>
      </c>
      <c r="K90" s="18">
        <f t="shared" si="3"/>
        <v>100</v>
      </c>
      <c r="L90" s="88">
        <v>4</v>
      </c>
      <c r="M90" s="18">
        <f t="shared" si="4"/>
        <v>80</v>
      </c>
      <c r="N90" s="88">
        <v>4</v>
      </c>
      <c r="O90" s="18">
        <f t="shared" si="5"/>
        <v>80</v>
      </c>
      <c r="P90" s="88">
        <v>4</v>
      </c>
      <c r="Q90" s="39">
        <f t="shared" si="7"/>
        <v>100</v>
      </c>
    </row>
    <row r="91" spans="1:17" ht="46.5" customHeight="1">
      <c r="A91" s="13" t="s">
        <v>167</v>
      </c>
      <c r="B91" s="9" t="s">
        <v>81</v>
      </c>
      <c r="C91" s="7" t="s">
        <v>47</v>
      </c>
      <c r="D91" s="3"/>
      <c r="E91" s="3"/>
      <c r="F91" s="44">
        <v>4</v>
      </c>
      <c r="G91" s="18">
        <v>100</v>
      </c>
      <c r="H91" s="88">
        <v>4</v>
      </c>
      <c r="I91" s="18">
        <v>100</v>
      </c>
      <c r="J91" s="44">
        <v>4</v>
      </c>
      <c r="K91" s="18">
        <f t="shared" si="3"/>
        <v>100</v>
      </c>
      <c r="L91" s="88">
        <v>3</v>
      </c>
      <c r="M91" s="18">
        <f t="shared" si="4"/>
        <v>75</v>
      </c>
      <c r="N91" s="88">
        <v>3</v>
      </c>
      <c r="O91" s="18">
        <f t="shared" si="5"/>
        <v>75</v>
      </c>
      <c r="P91" s="88">
        <f t="shared" si="6"/>
        <v>3</v>
      </c>
      <c r="Q91" s="39">
        <f t="shared" si="7"/>
        <v>100</v>
      </c>
    </row>
    <row r="92" spans="1:17" ht="46.5" customHeight="1">
      <c r="A92" s="13" t="s">
        <v>168</v>
      </c>
      <c r="B92" s="6" t="s">
        <v>48</v>
      </c>
      <c r="C92" s="7" t="s">
        <v>6</v>
      </c>
      <c r="D92" s="67"/>
      <c r="E92" s="67" t="s">
        <v>84</v>
      </c>
      <c r="F92" s="46">
        <v>100</v>
      </c>
      <c r="G92" s="46"/>
      <c r="H92" s="46">
        <v>100</v>
      </c>
      <c r="I92" s="46"/>
      <c r="J92" s="46">
        <v>100</v>
      </c>
      <c r="K92" s="46"/>
      <c r="L92" s="46">
        <v>100</v>
      </c>
      <c r="M92" s="46"/>
      <c r="N92" s="46">
        <v>100</v>
      </c>
      <c r="O92" s="46"/>
      <c r="P92" s="86">
        <f t="shared" si="6"/>
        <v>100</v>
      </c>
      <c r="Q92" s="39"/>
    </row>
    <row r="93" spans="1:17" ht="46.5" customHeight="1">
      <c r="A93" s="13" t="s">
        <v>169</v>
      </c>
      <c r="B93" s="6" t="s">
        <v>49</v>
      </c>
      <c r="C93" s="7" t="s">
        <v>3</v>
      </c>
      <c r="D93" s="67"/>
      <c r="E93" s="67"/>
      <c r="F93" s="18">
        <v>581.9</v>
      </c>
      <c r="G93" s="46">
        <v>135.7</v>
      </c>
      <c r="H93" s="46">
        <v>559.9</v>
      </c>
      <c r="I93" s="46">
        <v>98.7</v>
      </c>
      <c r="J93" s="87">
        <v>578</v>
      </c>
      <c r="K93" s="87">
        <f t="shared" si="3"/>
        <v>99.3297817494415</v>
      </c>
      <c r="L93" s="87">
        <v>573</v>
      </c>
      <c r="M93" s="46">
        <f t="shared" si="4"/>
        <v>102.33970351848545</v>
      </c>
      <c r="N93" s="87">
        <f>53.5+113.87+414.035</f>
        <v>581.405</v>
      </c>
      <c r="O93" s="46">
        <f t="shared" si="5"/>
        <v>100.58910034602076</v>
      </c>
      <c r="P93" s="46">
        <v>581</v>
      </c>
      <c r="Q93" s="39">
        <f t="shared" si="7"/>
        <v>101.39616055846423</v>
      </c>
    </row>
    <row r="94" spans="1:17" ht="69.75" customHeight="1">
      <c r="A94" s="13" t="s">
        <v>170</v>
      </c>
      <c r="B94" s="6" t="s">
        <v>50</v>
      </c>
      <c r="C94" s="7" t="s">
        <v>6</v>
      </c>
      <c r="D94" s="67"/>
      <c r="E94" s="67" t="s">
        <v>84</v>
      </c>
      <c r="F94" s="46">
        <v>44.7</v>
      </c>
      <c r="G94" s="46"/>
      <c r="H94" s="46">
        <v>44.9</v>
      </c>
      <c r="I94" s="46"/>
      <c r="J94" s="46">
        <v>65.7</v>
      </c>
      <c r="K94" s="46"/>
      <c r="L94" s="46">
        <v>67.7</v>
      </c>
      <c r="M94" s="46"/>
      <c r="N94" s="46">
        <f>(53.5+311.05)/N93*100</f>
        <v>62.701559154118044</v>
      </c>
      <c r="O94" s="46"/>
      <c r="P94" s="46">
        <v>63</v>
      </c>
      <c r="Q94" s="39"/>
    </row>
    <row r="95" spans="1:17" ht="69.75" customHeight="1">
      <c r="A95" s="13" t="s">
        <v>171</v>
      </c>
      <c r="B95" s="8" t="s">
        <v>63</v>
      </c>
      <c r="C95" s="7" t="s">
        <v>3</v>
      </c>
      <c r="D95" s="67"/>
      <c r="E95" s="67"/>
      <c r="F95" s="46">
        <v>13</v>
      </c>
      <c r="G95" s="46">
        <v>93.5</v>
      </c>
      <c r="H95" s="46">
        <v>24.04</v>
      </c>
      <c r="I95" s="46">
        <v>91.4</v>
      </c>
      <c r="J95" s="46">
        <v>12.34</v>
      </c>
      <c r="K95" s="46">
        <f t="shared" si="3"/>
        <v>94.92307692307692</v>
      </c>
      <c r="L95" s="46">
        <v>22.8</v>
      </c>
      <c r="M95" s="46">
        <f t="shared" si="4"/>
        <v>94.84193011647255</v>
      </c>
      <c r="N95" s="46">
        <v>10.879</v>
      </c>
      <c r="O95" s="46">
        <f t="shared" si="5"/>
        <v>88.16045380875202</v>
      </c>
      <c r="P95" s="86">
        <v>23</v>
      </c>
      <c r="Q95" s="39">
        <f t="shared" si="7"/>
        <v>100.87719298245614</v>
      </c>
    </row>
    <row r="96" spans="1:17" ht="69.75" customHeight="1">
      <c r="A96" s="13" t="s">
        <v>172</v>
      </c>
      <c r="B96" s="11" t="s">
        <v>87</v>
      </c>
      <c r="C96" s="7" t="s">
        <v>6</v>
      </c>
      <c r="D96" s="67"/>
      <c r="E96" s="67"/>
      <c r="F96" s="46">
        <v>100</v>
      </c>
      <c r="G96" s="46"/>
      <c r="H96" s="46">
        <v>100</v>
      </c>
      <c r="I96" s="46"/>
      <c r="J96" s="46">
        <v>100</v>
      </c>
      <c r="K96" s="46"/>
      <c r="L96" s="46">
        <v>100</v>
      </c>
      <c r="M96" s="46"/>
      <c r="N96" s="46">
        <v>100</v>
      </c>
      <c r="O96" s="46"/>
      <c r="P96" s="86">
        <f t="shared" si="6"/>
        <v>100</v>
      </c>
      <c r="Q96" s="39"/>
    </row>
    <row r="97" spans="1:17" ht="93" customHeight="1">
      <c r="A97" s="13" t="s">
        <v>173</v>
      </c>
      <c r="B97" s="11" t="s">
        <v>95</v>
      </c>
      <c r="C97" s="7" t="s">
        <v>47</v>
      </c>
      <c r="D97" s="67"/>
      <c r="E97" s="67"/>
      <c r="F97" s="47">
        <v>699</v>
      </c>
      <c r="G97" s="46">
        <v>106</v>
      </c>
      <c r="H97" s="86">
        <v>592</v>
      </c>
      <c r="I97" s="46">
        <v>95</v>
      </c>
      <c r="J97" s="47">
        <v>597</v>
      </c>
      <c r="K97" s="46">
        <f t="shared" si="3"/>
        <v>85.40772532188842</v>
      </c>
      <c r="L97" s="86">
        <v>593</v>
      </c>
      <c r="M97" s="46">
        <f t="shared" si="4"/>
        <v>100.16891891891892</v>
      </c>
      <c r="N97" s="88">
        <v>751</v>
      </c>
      <c r="O97" s="18">
        <f>N97/J97*100</f>
        <v>125.79564489112227</v>
      </c>
      <c r="P97" s="88">
        <v>750</v>
      </c>
      <c r="Q97" s="39">
        <f t="shared" si="7"/>
        <v>126.47554806070826</v>
      </c>
    </row>
    <row r="98" spans="1:17" ht="116.25" customHeight="1">
      <c r="A98" s="13" t="s">
        <v>174</v>
      </c>
      <c r="B98" s="11" t="s">
        <v>96</v>
      </c>
      <c r="C98" s="7" t="s">
        <v>77</v>
      </c>
      <c r="D98" s="67"/>
      <c r="E98" s="67"/>
      <c r="F98" s="47">
        <v>1442</v>
      </c>
      <c r="G98" s="46">
        <v>115</v>
      </c>
      <c r="H98" s="86">
        <v>1194</v>
      </c>
      <c r="I98" s="46">
        <v>94</v>
      </c>
      <c r="J98" s="47">
        <v>1212</v>
      </c>
      <c r="K98" s="46">
        <f t="shared" si="3"/>
        <v>84.0499306518724</v>
      </c>
      <c r="L98" s="86">
        <v>1186</v>
      </c>
      <c r="M98" s="46">
        <f t="shared" si="4"/>
        <v>99.32998324958125</v>
      </c>
      <c r="N98" s="86">
        <v>1179</v>
      </c>
      <c r="O98" s="46">
        <f>N98/J98*100</f>
        <v>97.27722772277228</v>
      </c>
      <c r="P98" s="86">
        <v>1180</v>
      </c>
      <c r="Q98" s="39">
        <f t="shared" si="7"/>
        <v>99.49409780775717</v>
      </c>
    </row>
    <row r="99" spans="1:17" s="29" customFormat="1" ht="162.75" customHeight="1">
      <c r="A99" s="13" t="s">
        <v>175</v>
      </c>
      <c r="B99" s="6" t="s">
        <v>88</v>
      </c>
      <c r="C99" s="7" t="s">
        <v>6</v>
      </c>
      <c r="D99" s="68"/>
      <c r="E99" s="68"/>
      <c r="F99" s="69"/>
      <c r="G99" s="69"/>
      <c r="H99" s="19">
        <v>86.6</v>
      </c>
      <c r="I99" s="19"/>
      <c r="J99" s="19"/>
      <c r="K99" s="52"/>
      <c r="L99" s="89">
        <v>87</v>
      </c>
      <c r="M99" s="69"/>
      <c r="N99" s="70"/>
      <c r="O99" s="71"/>
      <c r="P99" s="89">
        <v>87</v>
      </c>
      <c r="Q99" s="39"/>
    </row>
    <row r="100" spans="1:17" s="29" customFormat="1" ht="46.5" customHeight="1">
      <c r="A100" s="13" t="s">
        <v>176</v>
      </c>
      <c r="B100" s="6" t="s">
        <v>89</v>
      </c>
      <c r="C100" s="7" t="s">
        <v>6</v>
      </c>
      <c r="D100" s="68"/>
      <c r="E100" s="68"/>
      <c r="F100" s="69"/>
      <c r="G100" s="69"/>
      <c r="H100" s="56">
        <v>100</v>
      </c>
      <c r="I100" s="69"/>
      <c r="J100" s="56"/>
      <c r="K100" s="52"/>
      <c r="L100" s="89">
        <v>100</v>
      </c>
      <c r="M100" s="69"/>
      <c r="N100" s="72"/>
      <c r="O100" s="71"/>
      <c r="P100" s="89">
        <v>100</v>
      </c>
      <c r="Q100" s="39"/>
    </row>
    <row r="101" spans="1:17" s="29" customFormat="1" ht="46.5" customHeight="1">
      <c r="A101" s="13" t="s">
        <v>177</v>
      </c>
      <c r="B101" s="6" t="s">
        <v>90</v>
      </c>
      <c r="C101" s="7" t="s">
        <v>6</v>
      </c>
      <c r="D101" s="68"/>
      <c r="E101" s="68"/>
      <c r="F101" s="69"/>
      <c r="G101" s="69"/>
      <c r="H101" s="56">
        <v>92.2</v>
      </c>
      <c r="I101" s="69"/>
      <c r="J101" s="56"/>
      <c r="K101" s="52"/>
      <c r="L101" s="89">
        <v>92.1</v>
      </c>
      <c r="M101" s="69"/>
      <c r="N101" s="70"/>
      <c r="O101" s="71"/>
      <c r="P101" s="89">
        <v>92.1</v>
      </c>
      <c r="Q101" s="39"/>
    </row>
    <row r="102" spans="1:17" s="29" customFormat="1" ht="46.5" customHeight="1">
      <c r="A102" s="13" t="s">
        <v>178</v>
      </c>
      <c r="B102" s="6" t="s">
        <v>91</v>
      </c>
      <c r="C102" s="7" t="s">
        <v>6</v>
      </c>
      <c r="D102" s="68"/>
      <c r="E102" s="68"/>
      <c r="F102" s="69"/>
      <c r="G102" s="69"/>
      <c r="H102" s="69">
        <v>99.7</v>
      </c>
      <c r="I102" s="69"/>
      <c r="J102" s="69"/>
      <c r="K102" s="52"/>
      <c r="L102" s="19">
        <v>99.7</v>
      </c>
      <c r="M102" s="69"/>
      <c r="N102" s="70"/>
      <c r="O102" s="71"/>
      <c r="P102" s="19">
        <v>99.7</v>
      </c>
      <c r="Q102" s="39"/>
    </row>
    <row r="103" spans="1:17" s="29" customFormat="1" ht="46.5" customHeight="1">
      <c r="A103" s="13" t="s">
        <v>179</v>
      </c>
      <c r="B103" s="6" t="s">
        <v>92</v>
      </c>
      <c r="C103" s="7" t="s">
        <v>6</v>
      </c>
      <c r="D103" s="68"/>
      <c r="E103" s="68"/>
      <c r="F103" s="69"/>
      <c r="G103" s="69"/>
      <c r="H103" s="69">
        <v>86.4</v>
      </c>
      <c r="I103" s="69"/>
      <c r="J103" s="69"/>
      <c r="K103" s="52"/>
      <c r="L103" s="89">
        <v>86.8</v>
      </c>
      <c r="M103" s="69"/>
      <c r="N103" s="70"/>
      <c r="O103" s="71"/>
      <c r="P103" s="89">
        <v>86.8</v>
      </c>
      <c r="Q103" s="39"/>
    </row>
    <row r="104" spans="1:17" s="29" customFormat="1" ht="46.5" customHeight="1">
      <c r="A104" s="13" t="s">
        <v>180</v>
      </c>
      <c r="B104" s="6" t="s">
        <v>93</v>
      </c>
      <c r="C104" s="7" t="s">
        <v>6</v>
      </c>
      <c r="D104" s="68"/>
      <c r="E104" s="68"/>
      <c r="F104" s="69"/>
      <c r="G104" s="69"/>
      <c r="H104" s="69">
        <v>92.8</v>
      </c>
      <c r="I104" s="69"/>
      <c r="J104" s="69"/>
      <c r="K104" s="52"/>
      <c r="L104" s="19">
        <v>92.9</v>
      </c>
      <c r="M104" s="69"/>
      <c r="N104" s="70"/>
      <c r="O104" s="71"/>
      <c r="P104" s="19">
        <v>92.9</v>
      </c>
      <c r="Q104" s="39"/>
    </row>
    <row r="105" spans="1:17" s="29" customFormat="1" ht="46.5" customHeight="1">
      <c r="A105" s="13" t="s">
        <v>181</v>
      </c>
      <c r="B105" s="6" t="s">
        <v>97</v>
      </c>
      <c r="C105" s="7" t="s">
        <v>6</v>
      </c>
      <c r="D105" s="68"/>
      <c r="E105" s="68"/>
      <c r="F105" s="69"/>
      <c r="G105" s="69"/>
      <c r="H105" s="69">
        <v>86.6</v>
      </c>
      <c r="I105" s="69"/>
      <c r="J105" s="69"/>
      <c r="K105" s="52"/>
      <c r="L105" s="89">
        <v>87</v>
      </c>
      <c r="M105" s="69"/>
      <c r="N105" s="70"/>
      <c r="O105" s="71"/>
      <c r="P105" s="89">
        <v>87</v>
      </c>
      <c r="Q105" s="39"/>
    </row>
    <row r="106" spans="1:17" s="29" customFormat="1" ht="46.5" customHeight="1">
      <c r="A106" s="13" t="s">
        <v>182</v>
      </c>
      <c r="B106" s="6" t="s">
        <v>94</v>
      </c>
      <c r="C106" s="7" t="s">
        <v>6</v>
      </c>
      <c r="D106" s="68"/>
      <c r="E106" s="68"/>
      <c r="F106" s="69"/>
      <c r="G106" s="69"/>
      <c r="H106" s="56">
        <v>7.8</v>
      </c>
      <c r="I106" s="69"/>
      <c r="J106" s="56"/>
      <c r="K106" s="52"/>
      <c r="L106" s="89">
        <v>7.6</v>
      </c>
      <c r="M106" s="69"/>
      <c r="N106" s="72"/>
      <c r="O106" s="71"/>
      <c r="P106" s="89">
        <v>7.6</v>
      </c>
      <c r="Q106" s="39"/>
    </row>
    <row r="107" spans="1:17" ht="23.25" customHeight="1">
      <c r="A107" s="12" t="s">
        <v>183</v>
      </c>
      <c r="B107" s="131" t="s">
        <v>38</v>
      </c>
      <c r="C107" s="126"/>
      <c r="D107" s="3"/>
      <c r="E107" s="3"/>
      <c r="F107" s="20"/>
      <c r="G107" s="20"/>
      <c r="H107" s="20"/>
      <c r="I107" s="20"/>
      <c r="J107" s="44"/>
      <c r="K107" s="44"/>
      <c r="L107" s="49"/>
      <c r="M107" s="49"/>
      <c r="N107" s="44"/>
      <c r="O107" s="44"/>
      <c r="P107" s="44"/>
      <c r="Q107" s="44"/>
    </row>
    <row r="108" spans="1:17" ht="93" customHeight="1">
      <c r="A108" s="13" t="s">
        <v>184</v>
      </c>
      <c r="B108" s="41" t="s">
        <v>224</v>
      </c>
      <c r="C108" s="3" t="s">
        <v>39</v>
      </c>
      <c r="D108" s="3"/>
      <c r="E108" s="3"/>
      <c r="F108" s="112">
        <v>86922.6</v>
      </c>
      <c r="G108" s="90">
        <v>114.87821317650169</v>
      </c>
      <c r="H108" s="113">
        <v>83100.9</v>
      </c>
      <c r="I108" s="54">
        <v>105.61735918791169</v>
      </c>
      <c r="J108" s="114">
        <v>87100.9</v>
      </c>
      <c r="K108" s="54">
        <f>SUM(J108/F108)*100</f>
        <v>100.20512501927001</v>
      </c>
      <c r="L108" s="100">
        <v>89285.1</v>
      </c>
      <c r="M108" s="54">
        <f>SUM(L108/H108)*100</f>
        <v>107.44179665924196</v>
      </c>
      <c r="N108" s="99">
        <v>94671</v>
      </c>
      <c r="O108" s="54">
        <f>SUM(N108/J108)*100</f>
        <v>108.69118459166324</v>
      </c>
      <c r="P108" s="38">
        <v>95535.1</v>
      </c>
      <c r="Q108" s="54">
        <f>SUM(P108/L108)*100</f>
        <v>107.00004816033135</v>
      </c>
    </row>
    <row r="109" spans="1:17" ht="46.5" customHeight="1">
      <c r="A109" s="13" t="s">
        <v>185</v>
      </c>
      <c r="B109" s="41" t="s">
        <v>223</v>
      </c>
      <c r="C109" s="3" t="s">
        <v>39</v>
      </c>
      <c r="D109" s="3"/>
      <c r="E109" s="3"/>
      <c r="F109" s="115">
        <v>50350</v>
      </c>
      <c r="G109" s="90">
        <v>102.541856832424</v>
      </c>
      <c r="H109" s="95">
        <v>49831.3</v>
      </c>
      <c r="I109" s="54">
        <v>99.04672744872384</v>
      </c>
      <c r="J109" s="116">
        <v>50389.6</v>
      </c>
      <c r="K109" s="54">
        <f>SUM(J109/F109)*100</f>
        <v>100.07864945382323</v>
      </c>
      <c r="L109" s="100">
        <v>49906.1</v>
      </c>
      <c r="M109" s="54">
        <f>SUM(L109/H109)*100</f>
        <v>100.15010645919331</v>
      </c>
      <c r="N109" s="99">
        <v>50455.1</v>
      </c>
      <c r="O109" s="54">
        <f>SUM(N109/J109)*100</f>
        <v>100.12998714020354</v>
      </c>
      <c r="P109" s="38">
        <v>51953</v>
      </c>
      <c r="Q109" s="54">
        <f>SUM(P109/L109)*100</f>
        <v>104.10150262192397</v>
      </c>
    </row>
    <row r="110" spans="1:17" ht="46.5" customHeight="1">
      <c r="A110" s="13" t="s">
        <v>186</v>
      </c>
      <c r="B110" s="6" t="s">
        <v>236</v>
      </c>
      <c r="C110" s="3" t="s">
        <v>39</v>
      </c>
      <c r="D110" s="3"/>
      <c r="E110" s="3"/>
      <c r="F110" s="18"/>
      <c r="G110" s="18"/>
      <c r="H110" s="46"/>
      <c r="I110" s="55"/>
      <c r="J110" s="18"/>
      <c r="K110" s="54"/>
      <c r="L110" s="100"/>
      <c r="M110" s="54"/>
      <c r="N110" s="53"/>
      <c r="O110" s="54"/>
      <c r="P110" s="38"/>
      <c r="Q110" s="54"/>
    </row>
    <row r="111" spans="1:17" ht="46.5" customHeight="1">
      <c r="A111" s="81" t="s">
        <v>187</v>
      </c>
      <c r="B111" s="82" t="s">
        <v>43</v>
      </c>
      <c r="C111" s="83" t="s">
        <v>6</v>
      </c>
      <c r="D111" s="67"/>
      <c r="E111" s="67" t="s">
        <v>84</v>
      </c>
      <c r="F111" s="112">
        <v>96.7</v>
      </c>
      <c r="G111" s="90"/>
      <c r="H111" s="91">
        <v>96.1</v>
      </c>
      <c r="I111" s="54"/>
      <c r="J111" s="112">
        <v>98</v>
      </c>
      <c r="K111" s="54"/>
      <c r="L111" s="100">
        <v>97.3</v>
      </c>
      <c r="M111" s="54"/>
      <c r="N111" s="53">
        <v>98</v>
      </c>
      <c r="O111" s="54"/>
      <c r="P111" s="38">
        <v>100</v>
      </c>
      <c r="Q111" s="54"/>
    </row>
    <row r="112" spans="1:17" ht="46.5" customHeight="1">
      <c r="A112" s="13" t="s">
        <v>188</v>
      </c>
      <c r="B112" s="6" t="s">
        <v>40</v>
      </c>
      <c r="C112" s="3" t="s">
        <v>39</v>
      </c>
      <c r="D112" s="3"/>
      <c r="E112" s="3"/>
      <c r="F112" s="115">
        <v>20019.3</v>
      </c>
      <c r="G112" s="94">
        <v>108.8</v>
      </c>
      <c r="H112" s="48">
        <v>20344.1</v>
      </c>
      <c r="I112" s="54">
        <v>98.25741732633337</v>
      </c>
      <c r="J112" s="115">
        <v>20762.5</v>
      </c>
      <c r="K112" s="54">
        <f>SUM(J112/F112)*100</f>
        <v>103.71241751709601</v>
      </c>
      <c r="L112" s="100">
        <v>20946.1</v>
      </c>
      <c r="M112" s="54">
        <f>SUM(L112/H112)*100</f>
        <v>102.95908887589032</v>
      </c>
      <c r="N112" s="53">
        <v>21589.5</v>
      </c>
      <c r="O112" s="54">
        <f>SUM(N112/J112)*100</f>
        <v>103.98314268512945</v>
      </c>
      <c r="P112" s="53">
        <v>21589.5</v>
      </c>
      <c r="Q112" s="54">
        <f>SUM(P112/L112)*100</f>
        <v>103.07169353722175</v>
      </c>
    </row>
    <row r="113" spans="1:17" ht="46.5" customHeight="1">
      <c r="A113" s="13" t="s">
        <v>189</v>
      </c>
      <c r="B113" s="6" t="s">
        <v>41</v>
      </c>
      <c r="C113" s="3" t="s">
        <v>6</v>
      </c>
      <c r="D113" s="3"/>
      <c r="E113" s="3" t="s">
        <v>84</v>
      </c>
      <c r="F113" s="115">
        <v>177.8</v>
      </c>
      <c r="G113" s="94"/>
      <c r="H113" s="48">
        <v>180.7</v>
      </c>
      <c r="I113" s="54"/>
      <c r="J113" s="115">
        <v>177.3</v>
      </c>
      <c r="K113" s="54"/>
      <c r="L113" s="100">
        <v>178.9</v>
      </c>
      <c r="M113" s="54"/>
      <c r="N113" s="53">
        <v>177.3</v>
      </c>
      <c r="O113" s="54"/>
      <c r="P113" s="38">
        <v>177.3</v>
      </c>
      <c r="Q113" s="54"/>
    </row>
    <row r="114" spans="1:17" ht="46.5" customHeight="1">
      <c r="A114" s="13" t="s">
        <v>190</v>
      </c>
      <c r="B114" s="41" t="s">
        <v>237</v>
      </c>
      <c r="C114" s="3" t="s">
        <v>42</v>
      </c>
      <c r="D114" s="3"/>
      <c r="E114" s="3"/>
      <c r="F114" s="18"/>
      <c r="G114" s="18"/>
      <c r="H114" s="47"/>
      <c r="I114" s="46"/>
      <c r="J114" s="84"/>
      <c r="K114" s="85"/>
      <c r="L114" s="45"/>
      <c r="M114" s="55"/>
      <c r="N114" s="73"/>
      <c r="O114" s="55"/>
      <c r="P114" s="61"/>
      <c r="Q114" s="55"/>
    </row>
    <row r="115" spans="1:17" ht="46.5" customHeight="1">
      <c r="A115" s="13" t="s">
        <v>191</v>
      </c>
      <c r="B115" s="6" t="s">
        <v>238</v>
      </c>
      <c r="C115" s="3" t="s">
        <v>42</v>
      </c>
      <c r="D115" s="3"/>
      <c r="E115" s="3"/>
      <c r="F115" s="14"/>
      <c r="G115" s="14"/>
      <c r="H115" s="14"/>
      <c r="I115" s="14"/>
      <c r="J115" s="18"/>
      <c r="K115" s="18"/>
      <c r="L115" s="47"/>
      <c r="M115" s="47"/>
      <c r="N115" s="57"/>
      <c r="O115" s="57"/>
      <c r="P115" s="57"/>
      <c r="Q115" s="57"/>
    </row>
    <row r="116" spans="1:17" ht="93" customHeight="1">
      <c r="A116" s="13" t="s">
        <v>192</v>
      </c>
      <c r="B116" s="41" t="s">
        <v>234</v>
      </c>
      <c r="C116" s="74" t="s">
        <v>58</v>
      </c>
      <c r="D116" s="3"/>
      <c r="E116" s="3"/>
      <c r="F116" s="20"/>
      <c r="G116" s="14"/>
      <c r="H116" s="20"/>
      <c r="I116" s="14"/>
      <c r="J116" s="44"/>
      <c r="K116" s="44"/>
      <c r="L116" s="49"/>
      <c r="M116" s="49"/>
      <c r="N116" s="44"/>
      <c r="O116" s="44"/>
      <c r="P116" s="44"/>
      <c r="Q116" s="18"/>
    </row>
    <row r="117" spans="1:17" ht="22.5">
      <c r="A117" s="27"/>
      <c r="B117" s="1" t="s">
        <v>215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0" ht="18.75">
      <c r="B118" s="27" t="s">
        <v>232</v>
      </c>
      <c r="C118" s="27"/>
      <c r="D118" s="27"/>
      <c r="E118" s="27"/>
      <c r="F118" s="27"/>
      <c r="G118" s="27"/>
      <c r="H118" s="27"/>
      <c r="I118" s="27"/>
      <c r="J118" s="27"/>
    </row>
    <row r="119" spans="2:16" ht="18.75">
      <c r="B119" s="132" t="s">
        <v>239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</row>
    <row r="120" spans="2:17" ht="37.5" customHeight="1">
      <c r="B120" s="122" t="s">
        <v>233</v>
      </c>
      <c r="C120" s="123"/>
      <c r="D120" s="123"/>
      <c r="E120" s="123"/>
      <c r="F120" s="123"/>
      <c r="G120" s="123"/>
      <c r="H120" s="123"/>
      <c r="I120" s="123"/>
      <c r="J120" s="123"/>
      <c r="K120" s="124"/>
      <c r="L120" s="124"/>
      <c r="M120" s="124"/>
      <c r="N120" s="124"/>
      <c r="O120" s="124"/>
      <c r="P120" s="124"/>
      <c r="Q120" s="124"/>
    </row>
  </sheetData>
  <sheetProtection/>
  <mergeCells count="18">
    <mergeCell ref="A2:Q2"/>
    <mergeCell ref="A3:Q3"/>
    <mergeCell ref="B86:C86"/>
    <mergeCell ref="B107:C107"/>
    <mergeCell ref="B52:C52"/>
    <mergeCell ref="B55:C55"/>
    <mergeCell ref="B67:C67"/>
    <mergeCell ref="B58:C58"/>
    <mergeCell ref="B71:C71"/>
    <mergeCell ref="B80:C80"/>
    <mergeCell ref="B120:Q120"/>
    <mergeCell ref="B49:C49"/>
    <mergeCell ref="B19:C19"/>
    <mergeCell ref="B6:C6"/>
    <mergeCell ref="B10:C10"/>
    <mergeCell ref="B46:C46"/>
    <mergeCell ref="B30:C30"/>
    <mergeCell ref="B119:P11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2017-10-24T08:17:39Z</cp:lastPrinted>
  <dcterms:created xsi:type="dcterms:W3CDTF">2007-04-10T02:31:52Z</dcterms:created>
  <dcterms:modified xsi:type="dcterms:W3CDTF">2019-07-24T06:21:48Z</dcterms:modified>
  <cp:category/>
  <cp:version/>
  <cp:contentType/>
  <cp:contentStatus/>
</cp:coreProperties>
</file>