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6765" windowWidth="19425" windowHeight="816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<sst xmlns="http://schemas.openxmlformats.org/spreadsheetml/2006/main" count="349" uniqueCount="252">
  <si>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</si>
  <si>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</si>
  <si>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</si>
  <si>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</si>
  <si>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</si>
  <si>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</si>
  <si>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</si>
  <si>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</si>
  <si>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</si>
  <si>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</si>
  <si>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</si>
  <si>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</si>
  <si>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</si>
  <si>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</si>
  <si>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</si>
  <si>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</si>
  <si>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</si>
  <si>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</si>
  <si>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</si>
  <si>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</si>
  <si>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</si>
  <si>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</si>
  <si>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</si>
  <si>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</si>
  <si>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</si>
  <si>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</si>
  <si>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</si>
  <si>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</si>
  <si>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</si>
  <si>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</si>
  <si>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</si>
  <si>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</si>
  <si>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</si>
  <si>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</si>
  <si>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</si>
  <si>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</si>
  <si>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</si>
  <si>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</si>
  <si>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</si>
  <si>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</si>
  <si>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</si>
  <si>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</si>
  <si>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</si>
  <si>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</si>
  <si>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</si>
  <si>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</si>
  <si>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</si>
  <si>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</si>
  <si>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</si>
  <si>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</si>
  <si>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</si>
  <si>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</si>
  <si>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</si>
  <si>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</si>
  <si>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</si>
  <si>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</si>
  <si>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</si>
  <si>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</si>
  <si>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</si>
  <si>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</si>
  <si>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</si>
  <si>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</si>
  <si>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</si>
  <si>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</si>
  <si>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</si>
  <si>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</si>
  <si>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</si>
  <si>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</si>
  <si>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</si>
  <si>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</si>
  <si>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</si>
  <si>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</si>
  <si>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</si>
  <si>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</si>
  <si>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</si>
  <si>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</si>
  <si>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</si>
  <si>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</si>
  <si>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</si>
  <si>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</si>
  <si>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</si>
  <si>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</si>
  <si>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</si>
  <si>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</si>
  <si>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</si>
  <si>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</si>
  <si>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</si>
  <si>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</si>
  <si>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</si>
  <si>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</si>
  <si>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</si>
  <si>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</si>
  <si>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</si>
  <si>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</si>
  <si>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</si>
  <si>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</si>
  <si>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</si>
  <si>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</si>
  <si>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</si>
  <si>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</si>
  <si>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</si>
  <si>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</si>
  <si>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</si>
  <si>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</si>
  <si>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</si>
  <si>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</si>
  <si>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</si>
  <si>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</si>
  <si>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</si>
  <si>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</si>
  <si>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</si>
  <si>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</si>
  <si>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</si>
  <si>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</si>
  <si>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</si>
  <si>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</si>
  <si>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</si>
  <si>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</si>
  <si>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</si>
  <si>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</si>
  <si>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</si>
  <si>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</si>
  <si>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</si>
  <si>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</si>
  <si>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</si>
  <si>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</si>
  <si>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</si>
  <si>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</si>
  <si>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</si>
  <si>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</si>
  <si>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</si>
  <si>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</si>
  <si>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</si>
  <si>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</si>
  <si>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</si>
  <si>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</si>
  <si>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</si>
  <si>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</si>
  <si>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</si>
  <si>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</si>
  <si>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</si>
  <si>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</si>
  <si>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</si>
  <si>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</si>
  <si>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</si>
  <si>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</si>
  <si>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</si>
  <si>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</si>
  <si>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</si>
  <si>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</si>
  <si>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</si>
  <si>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</si>
  <si>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</si>
  <si>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</si>
  <si>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</si>
  <si>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</si>
  <si>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</si>
  <si>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</si>
  <si>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</si>
  <si>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</si>
  <si>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</si>
  <si>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</si>
  <si>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</si>
  <si>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</si>
  <si>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</si>
  <si>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</si>
  <si>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</si>
  <si>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</si>
  <si>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</si>
  <si>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</si>
  <si>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</si>
  <si>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</si>
  <si>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</si>
  <si>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</si>
  <si>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</si>
  <si>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</si>
  <si>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</si>
  <si>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</si>
  <si>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</si>
  <si>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</si>
  <si>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</si>
  <si>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</si>
  <si>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</si>
  <si>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</si>
  <si>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</si>
  <si>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</si>
  <si>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</si>
  <si>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</si>
  <si>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</si>
  <si>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</si>
  <si>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</si>
  <si>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</si>
  <si>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</si>
  <si>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</si>
  <si>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</si>
  <si>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</si>
  <si>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</si>
  <si>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</si>
  <si>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</si>
  <si>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</si>
  <si>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</si>
  <si>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</si>
  <si>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</si>
  <si>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</si>
  <si>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</si>
  <si>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</si>
  <si>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</si>
  <si>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</si>
  <si>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</si>
  <si>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</si>
  <si>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</si>
  <si>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</si>
  <si>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</si>
  <si>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</si>
  <si>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</si>
  <si>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</si>
  <si>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</si>
  <si>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</si>
  <si>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</si>
  <si>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</si>
  <si>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</si>
  <si>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</si>
  <si>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</si>
  <si>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</si>
  <si>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</si>
  <si>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</si>
  <si>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</si>
  <si>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 xml:space="preserve"> 2013 год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</si>
  <si>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</si>
  <si>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</si>
  <si>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</si>
  <si>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</si>
  <si>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</si>
  <si>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</si>
  <si>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</si>
  <si>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r>
      <t>Темп роста 2014 года к 2013 году, %</t>
    </r>
    <r>
      <rPr>
        <vertAlign val="superscript"/>
        <sz val="18"/>
        <rFont val="Times New Roman Cyr"/>
        <family val="0"/>
      </rPr>
      <t>1</t>
    </r>
  </si>
  <si>
    <t xml:space="preserve"> 2014 год</t>
  </si>
  <si>
    <r>
      <t>Темп роста 2013 года к   2012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</si>
  <si>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>социально-экономического развития МО городской округ город Югорск за январь-июнь 2015 года</t>
  </si>
  <si>
    <t>январь-июнь 2013 года</t>
  </si>
  <si>
    <r>
      <t>Темп роста  января-июня 2013 года к январю-июню 2012 года, %</t>
    </r>
    <r>
      <rPr>
        <vertAlign val="superscript"/>
        <sz val="18"/>
        <rFont val="Times New Roman Cyr"/>
        <family val="0"/>
      </rPr>
      <t>1</t>
    </r>
  </si>
  <si>
    <t>январь-июнь 2014 года</t>
  </si>
  <si>
    <r>
      <t>Темп роста  января-июня 2014 года к январю-июню 2013 года, %</t>
    </r>
    <r>
      <rPr>
        <vertAlign val="superscript"/>
        <sz val="18"/>
        <rFont val="Times New Roman Cyr"/>
        <family val="0"/>
      </rPr>
      <t>1</t>
    </r>
  </si>
  <si>
    <t>январь-июнь 2015 года</t>
  </si>
  <si>
    <r>
      <t>Темп роста  января-июня 2015 года к январю-июню 2014 году, %</t>
    </r>
    <r>
      <rPr>
        <vertAlign val="superscript"/>
        <sz val="18"/>
        <rFont val="Times New Roman Cyr"/>
        <family val="0"/>
      </rPr>
      <t>1</t>
    </r>
  </si>
  <si>
    <t>Оценка 2015 год</t>
  </si>
  <si>
    <r>
      <t>Темп роста  2015 года к 2014 году, %</t>
    </r>
    <r>
      <rPr>
        <vertAlign val="superscript"/>
        <sz val="18"/>
        <rFont val="Times New Roman Cyr"/>
        <family val="0"/>
      </rPr>
      <t>1</t>
    </r>
  </si>
  <si>
    <t>в 2,6 р.</t>
  </si>
  <si>
    <t>Прибыль прибыльных предприятий**</t>
  </si>
  <si>
    <t>Кредиторская задолженность**</t>
  </si>
  <si>
    <t>Дебиторская задолженность**</t>
  </si>
  <si>
    <t>** Информация предоставлена по состоянию на 01.04.2015.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</si>
</sst>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"/>
    <numFmt numFmtId="171" formatCode="0.000000"/>
    <numFmt numFmtId="172" formatCode="0.00000"/>
    <numFmt numFmtId="173" formatCode="0.0000"/>
    <numFmt numFmtId="174" formatCode="#,##0.0"/>
    <numFmt numFmtId="175" formatCode="0.0000000"/>
  </numFmts>
  <fonts count="5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 applyProtection="1">
      <alignment horizontal="left" vertical="center" wrapText="1" indent="1"/>
      <protection/>
    </xf>
    <xf numFmtId="0" fontId="18" fillId="32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6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0" fontId="11" fillId="33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/>
    </xf>
    <xf numFmtId="174" fontId="2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9" fontId="14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169" fontId="14" fillId="0" borderId="10" xfId="0" applyNumberFormat="1" applyFont="1" applyFill="1" applyBorder="1" applyAlignment="1">
      <alignment horizontal="center" vertical="center" wrapText="1"/>
    </xf>
    <xf numFmtId="169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left" vertical="center" wrapText="1" inden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/>
    </xf>
    <xf numFmtId="169" fontId="14" fillId="0" borderId="10" xfId="0" applyNumberFormat="1" applyFont="1" applyBorder="1" applyAlignment="1">
      <alignment horizontal="center"/>
    </xf>
    <xf numFmtId="16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169" fontId="11" fillId="0" borderId="12" xfId="0" applyNumberFormat="1" applyFont="1" applyBorder="1" applyAlignment="1">
      <alignment horizontal="center" wrapText="1"/>
    </xf>
    <xf numFmtId="169" fontId="11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6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9" fontId="6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169" fontId="11" fillId="0" borderId="13" xfId="0" applyNumberFormat="1" applyFont="1" applyBorder="1" applyAlignment="1">
      <alignment horizontal="center" wrapText="1"/>
    </xf>
    <xf numFmtId="1" fontId="11" fillId="0" borderId="13" xfId="0" applyNumberFormat="1" applyFont="1" applyBorder="1" applyAlignment="1">
      <alignment horizontal="center"/>
    </xf>
    <xf numFmtId="169" fontId="11" fillId="0" borderId="13" xfId="0" applyNumberFormat="1" applyFont="1" applyBorder="1" applyAlignment="1">
      <alignment horizontal="center"/>
    </xf>
    <xf numFmtId="169" fontId="6" fillId="0" borderId="13" xfId="0" applyNumberFormat="1" applyFont="1" applyBorder="1" applyAlignment="1">
      <alignment horizontal="center" vertical="center"/>
    </xf>
    <xf numFmtId="169" fontId="11" fillId="0" borderId="13" xfId="0" applyNumberFormat="1" applyFont="1" applyBorder="1" applyAlignment="1">
      <alignment horizontal="center" vertical="center" wrapText="1"/>
    </xf>
    <xf numFmtId="169" fontId="11" fillId="0" borderId="13" xfId="0" applyNumberFormat="1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70" fontId="11" fillId="34" borderId="13" xfId="0" applyNumberFormat="1" applyFont="1" applyFill="1" applyBorder="1" applyAlignment="1">
      <alignment horizontal="center" vertical="center"/>
    </xf>
    <xf numFmtId="170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11" fillId="34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 wrapText="1"/>
    </xf>
    <xf numFmtId="169" fontId="6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169" fontId="6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 wrapText="1"/>
    </xf>
    <xf numFmtId="169" fontId="11" fillId="34" borderId="12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69" fontId="11" fillId="34" borderId="13" xfId="0" applyNumberFormat="1" applyFont="1" applyFill="1" applyBorder="1" applyAlignment="1">
      <alignment horizontal="center" vertical="center"/>
    </xf>
    <xf numFmtId="169" fontId="6" fillId="0" borderId="11" xfId="0" applyNumberFormat="1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169" fontId="14" fillId="0" borderId="10" xfId="0" applyNumberFormat="1" applyFont="1" applyFill="1" applyBorder="1" applyAlignment="1">
      <alignment horizontal="center" vertical="center"/>
    </xf>
    <xf numFmtId="169" fontId="1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showGridLines="0" tabSelected="1" zoomScale="50" zoomScaleNormal="50" zoomScaleSheetLayoutView="50" zoomScalePageLayoutView="50" workbookViewId="0" topLeftCell="A1">
      <pane ySplit="5" topLeftCell="A6" activePane="bottomLeft" state="frozen"/>
      <selection pane="topLeft" activeCell="A1" sqref="A1"/>
      <selection pane="bottomLeft" activeCell="Q15" sqref="Q15"/>
    </sheetView>
  </sheetViews>
  <sheetFormatPr defaultColWidth="9.00390625" defaultRowHeight="12.75"/>
  <cols>
    <col min="1" max="1" width="9.125" style="1" customWidth="1"/>
    <col min="2" max="2" width="62.375" style="1" customWidth="1"/>
    <col min="3" max="3" width="33.25390625" style="1" customWidth="1"/>
    <col min="4" max="4" width="9.875" style="1" hidden="1" customWidth="1"/>
    <col min="5" max="5" width="11.25390625" style="1" hidden="1" customWidth="1"/>
    <col min="6" max="6" width="19.25390625" style="1" customWidth="1"/>
    <col min="7" max="7" width="19.75390625" style="1" customWidth="1"/>
    <col min="8" max="8" width="18.00390625" style="1" customWidth="1"/>
    <col min="9" max="9" width="19.25390625" style="1" customWidth="1"/>
    <col min="10" max="10" width="18.00390625" style="1" customWidth="1"/>
    <col min="11" max="11" width="20.125" style="1" customWidth="1"/>
    <col min="12" max="12" width="17.875" style="1" customWidth="1"/>
    <col min="13" max="13" width="19.25390625" style="1" customWidth="1"/>
    <col min="14" max="16" width="18.25390625" style="1" customWidth="1"/>
    <col min="17" max="17" width="20.125" style="1" customWidth="1"/>
    <col min="18" max="16384" width="9.125" style="1" customWidth="1"/>
  </cols>
  <sheetData>
    <row r="1" spans="2:17" s="3" customFormat="1" ht="20.25"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7"/>
      <c r="O1" s="37"/>
      <c r="P1" s="37"/>
      <c r="Q1" s="37"/>
    </row>
    <row r="2" spans="1:17" s="3" customFormat="1" ht="20.25" customHeight="1">
      <c r="A2" s="120" t="s">
        <v>80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s="3" customFormat="1" ht="20.25">
      <c r="A3" s="122" t="s">
        <v>238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96.5" customHeight="1">
      <c r="A5" s="13" t="s">
        <v>104</v>
      </c>
      <c r="B5" s="14" t="s">
        <v>0</v>
      </c>
      <c r="C5" s="14" t="s">
        <v>79</v>
      </c>
      <c r="D5" s="15" t="s">
        <v>86</v>
      </c>
      <c r="E5" s="15" t="s">
        <v>231</v>
      </c>
      <c r="F5" s="15" t="s">
        <v>239</v>
      </c>
      <c r="G5" s="15" t="s">
        <v>240</v>
      </c>
      <c r="H5" s="15" t="s">
        <v>227</v>
      </c>
      <c r="I5" s="15" t="s">
        <v>237</v>
      </c>
      <c r="J5" s="15" t="s">
        <v>241</v>
      </c>
      <c r="K5" s="15" t="s">
        <v>242</v>
      </c>
      <c r="L5" s="15" t="s">
        <v>236</v>
      </c>
      <c r="M5" s="15" t="s">
        <v>235</v>
      </c>
      <c r="N5" s="15" t="s">
        <v>243</v>
      </c>
      <c r="O5" s="15" t="s">
        <v>244</v>
      </c>
      <c r="P5" s="15" t="s">
        <v>245</v>
      </c>
      <c r="Q5" s="15" t="s">
        <v>246</v>
      </c>
    </row>
    <row r="6" spans="1:17" ht="20.25" customHeight="1">
      <c r="A6" s="16" t="s">
        <v>105</v>
      </c>
      <c r="B6" s="132" t="s">
        <v>68</v>
      </c>
      <c r="C6" s="133"/>
      <c r="D6" s="17"/>
      <c r="E6" s="17"/>
      <c r="F6" s="17"/>
      <c r="G6" s="17"/>
      <c r="H6" s="17"/>
      <c r="I6" s="18"/>
      <c r="J6" s="17"/>
      <c r="K6" s="17"/>
      <c r="L6" s="17"/>
      <c r="M6" s="17"/>
      <c r="N6" s="19"/>
      <c r="O6" s="19"/>
      <c r="P6" s="19"/>
      <c r="Q6" s="19"/>
    </row>
    <row r="7" spans="1:17" ht="27.75" customHeight="1">
      <c r="A7" s="20" t="s">
        <v>107</v>
      </c>
      <c r="B7" s="21" t="s">
        <v>225</v>
      </c>
      <c r="C7" s="22" t="s">
        <v>1</v>
      </c>
      <c r="D7" s="17"/>
      <c r="E7" s="17"/>
      <c r="F7" s="47">
        <v>35.4</v>
      </c>
      <c r="G7" s="67">
        <v>100.9</v>
      </c>
      <c r="H7" s="68">
        <v>35.56</v>
      </c>
      <c r="I7" s="67">
        <v>101.3</v>
      </c>
      <c r="J7" s="67">
        <v>36</v>
      </c>
      <c r="K7" s="69">
        <v>101.7</v>
      </c>
      <c r="L7" s="70">
        <v>36.1</v>
      </c>
      <c r="M7" s="71">
        <v>101.5</v>
      </c>
      <c r="N7" s="72">
        <v>36.5</v>
      </c>
      <c r="O7" s="71">
        <v>101.4</v>
      </c>
      <c r="P7" s="72">
        <v>36.6</v>
      </c>
      <c r="Q7" s="71">
        <v>101.4</v>
      </c>
    </row>
    <row r="8" spans="1:17" ht="26.25" customHeight="1">
      <c r="A8" s="20" t="s">
        <v>108</v>
      </c>
      <c r="B8" s="23" t="s">
        <v>232</v>
      </c>
      <c r="C8" s="22" t="s">
        <v>81</v>
      </c>
      <c r="D8" s="17"/>
      <c r="E8" s="17"/>
      <c r="F8" s="73">
        <v>170</v>
      </c>
      <c r="G8" s="74">
        <v>98.8</v>
      </c>
      <c r="H8" s="75">
        <v>351</v>
      </c>
      <c r="I8" s="74">
        <v>122.7</v>
      </c>
      <c r="J8" s="76">
        <v>165</v>
      </c>
      <c r="K8" s="77">
        <v>97.1</v>
      </c>
      <c r="L8" s="78">
        <v>321</v>
      </c>
      <c r="M8" s="79">
        <v>91.5</v>
      </c>
      <c r="N8" s="80">
        <v>153</v>
      </c>
      <c r="O8" s="79">
        <v>92.7</v>
      </c>
      <c r="P8" s="81">
        <v>350</v>
      </c>
      <c r="Q8" s="79">
        <v>109</v>
      </c>
    </row>
    <row r="9" spans="1:17" ht="24.75" customHeight="1">
      <c r="A9" s="20" t="s">
        <v>109</v>
      </c>
      <c r="B9" s="23" t="s">
        <v>66</v>
      </c>
      <c r="C9" s="22" t="s">
        <v>81</v>
      </c>
      <c r="D9" s="17"/>
      <c r="E9" s="17"/>
      <c r="F9" s="73">
        <v>105</v>
      </c>
      <c r="G9" s="74">
        <v>1500</v>
      </c>
      <c r="H9" s="75">
        <v>183</v>
      </c>
      <c r="I9" s="74">
        <v>469.2</v>
      </c>
      <c r="J9" s="76">
        <v>87</v>
      </c>
      <c r="K9" s="77">
        <v>82.9</v>
      </c>
      <c r="L9" s="78">
        <v>172</v>
      </c>
      <c r="M9" s="79">
        <v>94</v>
      </c>
      <c r="N9" s="80">
        <v>117</v>
      </c>
      <c r="O9" s="79">
        <v>134.5</v>
      </c>
      <c r="P9" s="81">
        <v>123</v>
      </c>
      <c r="Q9" s="79">
        <v>71.5</v>
      </c>
    </row>
    <row r="10" spans="1:17" ht="29.25" customHeight="1">
      <c r="A10" s="16" t="s">
        <v>106</v>
      </c>
      <c r="B10" s="123" t="s">
        <v>69</v>
      </c>
      <c r="C10" s="124"/>
      <c r="D10" s="17"/>
      <c r="E10" s="17"/>
      <c r="F10" s="49"/>
      <c r="G10" s="49"/>
      <c r="H10" s="49"/>
      <c r="I10" s="49"/>
      <c r="J10" s="49"/>
      <c r="K10" s="49"/>
      <c r="L10" s="49"/>
      <c r="M10" s="49"/>
      <c r="N10" s="55"/>
      <c r="O10" s="55"/>
      <c r="P10" s="55"/>
      <c r="Q10" s="55"/>
    </row>
    <row r="11" spans="1:17" ht="74.25" customHeight="1">
      <c r="A11" s="20" t="s">
        <v>110</v>
      </c>
      <c r="B11" s="21" t="s">
        <v>53</v>
      </c>
      <c r="C11" s="24" t="s">
        <v>1</v>
      </c>
      <c r="D11" s="17"/>
      <c r="E11" s="17"/>
      <c r="F11" s="93">
        <v>15.9</v>
      </c>
      <c r="G11" s="94">
        <v>106.21118012422359</v>
      </c>
      <c r="H11" s="49">
        <v>15.7</v>
      </c>
      <c r="I11" s="50">
        <v>91.8</v>
      </c>
      <c r="J11" s="47">
        <v>15</v>
      </c>
      <c r="K11" s="48">
        <f>SUM(J11/F11)*100</f>
        <v>94.33962264150944</v>
      </c>
      <c r="L11" s="111">
        <v>15.1</v>
      </c>
      <c r="M11" s="52">
        <f>SUM(L11/H11)*100</f>
        <v>96.17834394904459</v>
      </c>
      <c r="N11" s="53">
        <v>15.1</v>
      </c>
      <c r="O11" s="52">
        <f>SUM(N11/J11)*100</f>
        <v>100.66666666666666</v>
      </c>
      <c r="P11" s="53">
        <v>15.1</v>
      </c>
      <c r="Q11" s="52">
        <f>SUM(P11/L11)*100</f>
        <v>100</v>
      </c>
    </row>
    <row r="12" spans="1:17" ht="99" customHeight="1">
      <c r="A12" s="20" t="s">
        <v>111</v>
      </c>
      <c r="B12" s="21" t="s">
        <v>54</v>
      </c>
      <c r="C12" s="24" t="s">
        <v>1</v>
      </c>
      <c r="D12" s="17"/>
      <c r="E12" s="17"/>
      <c r="F12" s="73">
        <v>13.7</v>
      </c>
      <c r="G12" s="74">
        <v>100</v>
      </c>
      <c r="H12" s="75">
        <v>13.5</v>
      </c>
      <c r="I12" s="74">
        <v>97.1</v>
      </c>
      <c r="J12" s="76">
        <v>12.7</v>
      </c>
      <c r="K12" s="82">
        <v>92.7</v>
      </c>
      <c r="L12" s="112">
        <v>12.9</v>
      </c>
      <c r="M12" s="83">
        <v>95.6</v>
      </c>
      <c r="N12" s="84">
        <v>13</v>
      </c>
      <c r="O12" s="83">
        <v>102.4</v>
      </c>
      <c r="P12" s="84">
        <v>12.7</v>
      </c>
      <c r="Q12" s="83">
        <v>98.4</v>
      </c>
    </row>
    <row r="13" spans="1:17" ht="95.25" customHeight="1">
      <c r="A13" s="20" t="s">
        <v>112</v>
      </c>
      <c r="B13" s="21" t="s">
        <v>90</v>
      </c>
      <c r="C13" s="24" t="s">
        <v>1</v>
      </c>
      <c r="D13" s="17"/>
      <c r="E13" s="17"/>
      <c r="F13" s="85">
        <v>0.84</v>
      </c>
      <c r="G13" s="74">
        <v>123.2</v>
      </c>
      <c r="H13" s="75">
        <v>1.419</v>
      </c>
      <c r="I13" s="74">
        <v>110.7</v>
      </c>
      <c r="J13" s="76">
        <v>0.789</v>
      </c>
      <c r="K13" s="82">
        <v>93.9</v>
      </c>
      <c r="L13" s="86">
        <v>1.443</v>
      </c>
      <c r="M13" s="83">
        <v>101.7</v>
      </c>
      <c r="N13" s="87">
        <v>0.796</v>
      </c>
      <c r="O13" s="83">
        <v>100.9</v>
      </c>
      <c r="P13" s="88">
        <v>1.435</v>
      </c>
      <c r="Q13" s="83">
        <v>99.4</v>
      </c>
    </row>
    <row r="14" spans="1:17" ht="47.25" customHeight="1">
      <c r="A14" s="20" t="s">
        <v>113</v>
      </c>
      <c r="B14" s="21" t="s">
        <v>89</v>
      </c>
      <c r="C14" s="24" t="s">
        <v>1</v>
      </c>
      <c r="D14" s="17"/>
      <c r="E14" s="17"/>
      <c r="F14" s="85">
        <v>0.252</v>
      </c>
      <c r="G14" s="74">
        <v>126.6</v>
      </c>
      <c r="H14" s="75">
        <v>0.217</v>
      </c>
      <c r="I14" s="74">
        <v>109.6</v>
      </c>
      <c r="J14" s="76">
        <v>0.174</v>
      </c>
      <c r="K14" s="82">
        <v>69</v>
      </c>
      <c r="L14" s="86">
        <v>0.171</v>
      </c>
      <c r="M14" s="83">
        <v>78.8</v>
      </c>
      <c r="N14" s="88">
        <v>0.217</v>
      </c>
      <c r="O14" s="83">
        <v>124.7</v>
      </c>
      <c r="P14" s="88">
        <v>0.185</v>
      </c>
      <c r="Q14" s="83">
        <v>108.2</v>
      </c>
    </row>
    <row r="15" spans="1:17" ht="49.5" customHeight="1">
      <c r="A15" s="20" t="s">
        <v>114</v>
      </c>
      <c r="B15" s="21" t="s">
        <v>197</v>
      </c>
      <c r="C15" s="24" t="s">
        <v>7</v>
      </c>
      <c r="D15" s="17"/>
      <c r="E15" s="17" t="s">
        <v>88</v>
      </c>
      <c r="F15" s="85">
        <v>1.02</v>
      </c>
      <c r="G15" s="74"/>
      <c r="H15" s="75">
        <v>0.84</v>
      </c>
      <c r="I15" s="74"/>
      <c r="J15" s="76">
        <v>0.7</v>
      </c>
      <c r="K15" s="82"/>
      <c r="L15" s="86">
        <v>0.7</v>
      </c>
      <c r="M15" s="83"/>
      <c r="N15" s="89">
        <v>0.83</v>
      </c>
      <c r="O15" s="83"/>
      <c r="P15" s="84">
        <v>0.7</v>
      </c>
      <c r="Q15" s="83"/>
    </row>
    <row r="16" spans="1:17" ht="24.75" customHeight="1">
      <c r="A16" s="20" t="s">
        <v>201</v>
      </c>
      <c r="B16" s="21" t="s">
        <v>198</v>
      </c>
      <c r="C16" s="24" t="s">
        <v>49</v>
      </c>
      <c r="D16" s="17"/>
      <c r="E16" s="17"/>
      <c r="F16" s="90">
        <v>362</v>
      </c>
      <c r="G16" s="74">
        <v>90.3</v>
      </c>
      <c r="H16" s="91">
        <v>685</v>
      </c>
      <c r="I16" s="74">
        <v>104.3</v>
      </c>
      <c r="J16" s="91">
        <v>386</v>
      </c>
      <c r="K16" s="82">
        <v>106.6</v>
      </c>
      <c r="L16" s="91">
        <v>808</v>
      </c>
      <c r="M16" s="79">
        <v>118</v>
      </c>
      <c r="N16" s="91">
        <v>360</v>
      </c>
      <c r="O16" s="79">
        <v>93.3</v>
      </c>
      <c r="P16" s="91">
        <v>780</v>
      </c>
      <c r="Q16" s="79">
        <v>96.5</v>
      </c>
    </row>
    <row r="17" spans="1:17" ht="21.75" customHeight="1">
      <c r="A17" s="20" t="s">
        <v>202</v>
      </c>
      <c r="B17" s="21" t="s">
        <v>199</v>
      </c>
      <c r="C17" s="24"/>
      <c r="D17" s="17"/>
      <c r="E17" s="17"/>
      <c r="F17" s="85">
        <v>105</v>
      </c>
      <c r="G17" s="74">
        <v>75.5</v>
      </c>
      <c r="H17" s="75">
        <v>224</v>
      </c>
      <c r="I17" s="74">
        <v>96.1</v>
      </c>
      <c r="J17" s="76">
        <v>101</v>
      </c>
      <c r="K17" s="82">
        <v>96.2</v>
      </c>
      <c r="L17" s="86">
        <v>273</v>
      </c>
      <c r="M17" s="79">
        <v>121.9</v>
      </c>
      <c r="N17" s="92">
        <v>90</v>
      </c>
      <c r="O17" s="79">
        <v>89.1</v>
      </c>
      <c r="P17" s="80">
        <v>260</v>
      </c>
      <c r="Q17" s="79">
        <v>95.2</v>
      </c>
    </row>
    <row r="18" spans="1:18" ht="21.75" customHeight="1">
      <c r="A18" s="20" t="s">
        <v>203</v>
      </c>
      <c r="B18" s="21" t="s">
        <v>200</v>
      </c>
      <c r="C18" s="24"/>
      <c r="D18" s="17"/>
      <c r="E18" s="17"/>
      <c r="F18" s="85">
        <v>257</v>
      </c>
      <c r="G18" s="74">
        <v>98.1</v>
      </c>
      <c r="H18" s="75">
        <v>461</v>
      </c>
      <c r="I18" s="74">
        <v>108.7</v>
      </c>
      <c r="J18" s="76">
        <v>285</v>
      </c>
      <c r="K18" s="82">
        <v>110.9</v>
      </c>
      <c r="L18" s="86">
        <v>535</v>
      </c>
      <c r="M18" s="79">
        <v>116.1</v>
      </c>
      <c r="N18" s="92">
        <v>270</v>
      </c>
      <c r="O18" s="79">
        <v>94.7</v>
      </c>
      <c r="P18" s="80">
        <v>520</v>
      </c>
      <c r="Q18" s="79">
        <v>97.2</v>
      </c>
      <c r="R18"/>
    </row>
    <row r="19" spans="1:18" ht="92.25" customHeight="1">
      <c r="A19" s="16" t="s">
        <v>115</v>
      </c>
      <c r="B19" s="130" t="s">
        <v>72</v>
      </c>
      <c r="C19" s="131"/>
      <c r="D19" s="17"/>
      <c r="E19" s="17"/>
      <c r="F19" s="51"/>
      <c r="G19" s="51"/>
      <c r="H19" s="51"/>
      <c r="I19" s="51"/>
      <c r="J19" s="51"/>
      <c r="K19" s="52"/>
      <c r="L19" s="51"/>
      <c r="M19" s="52"/>
      <c r="N19" s="54"/>
      <c r="O19" s="54"/>
      <c r="P19" s="54"/>
      <c r="Q19" s="53"/>
      <c r="R19"/>
    </row>
    <row r="20" spans="1:18" ht="22.5" customHeight="1">
      <c r="A20" s="20"/>
      <c r="B20" s="23" t="s">
        <v>2</v>
      </c>
      <c r="C20" s="22" t="s">
        <v>3</v>
      </c>
      <c r="D20" s="17"/>
      <c r="E20" s="17" t="s">
        <v>88</v>
      </c>
      <c r="F20" s="51">
        <f>SUM(F24+F26)</f>
        <v>582.6</v>
      </c>
      <c r="G20" s="51">
        <v>105.2</v>
      </c>
      <c r="H20" s="51">
        <f aca="true" t="shared" si="0" ref="H20:P20">SUM(H24+H26)</f>
        <v>1220.1999999999998</v>
      </c>
      <c r="I20" s="51">
        <v>91.3</v>
      </c>
      <c r="J20" s="51">
        <f t="shared" si="0"/>
        <v>441.9</v>
      </c>
      <c r="K20" s="52">
        <f>SUM(J20/F20*100)</f>
        <v>75.84963954685891</v>
      </c>
      <c r="L20" s="51">
        <f t="shared" si="0"/>
        <v>788.5</v>
      </c>
      <c r="M20" s="51">
        <v>64.6</v>
      </c>
      <c r="N20" s="51">
        <f t="shared" si="0"/>
        <v>525.5</v>
      </c>
      <c r="O20" s="52">
        <f>SUM(N20/J20*100)</f>
        <v>118.918307309346</v>
      </c>
      <c r="P20" s="51">
        <f t="shared" si="0"/>
        <v>1087.8000000000002</v>
      </c>
      <c r="Q20" s="51">
        <v>114.3</v>
      </c>
      <c r="R20"/>
    </row>
    <row r="21" spans="1:18" ht="51" customHeight="1">
      <c r="A21" s="20" t="s">
        <v>116</v>
      </c>
      <c r="B21" s="23" t="s">
        <v>56</v>
      </c>
      <c r="C21" s="22" t="s">
        <v>57</v>
      </c>
      <c r="D21" s="17"/>
      <c r="E21" s="17"/>
      <c r="F21" s="51">
        <v>97.3</v>
      </c>
      <c r="G21" s="51"/>
      <c r="H21" s="51">
        <v>84.6</v>
      </c>
      <c r="I21" s="51"/>
      <c r="J21" s="52">
        <f>SUM(K20/1.066)</f>
        <v>71.15350801769128</v>
      </c>
      <c r="K21" s="52"/>
      <c r="L21" s="51">
        <v>59.3</v>
      </c>
      <c r="M21" s="52"/>
      <c r="N21" s="53">
        <f>SUM(O20/1.133)</f>
        <v>104.95878844602471</v>
      </c>
      <c r="O21" s="52"/>
      <c r="P21" s="54">
        <v>100.2</v>
      </c>
      <c r="Q21" s="53"/>
      <c r="R21"/>
    </row>
    <row r="22" spans="1:18" ht="23.25">
      <c r="A22" s="20" t="s">
        <v>117</v>
      </c>
      <c r="B22" s="23" t="s">
        <v>4</v>
      </c>
      <c r="C22" s="22"/>
      <c r="D22" s="17"/>
      <c r="E22" s="17" t="s">
        <v>88</v>
      </c>
      <c r="F22" s="51"/>
      <c r="G22" s="51"/>
      <c r="H22" s="51"/>
      <c r="I22" s="51"/>
      <c r="J22" s="51"/>
      <c r="K22" s="52"/>
      <c r="L22" s="51"/>
      <c r="M22" s="52"/>
      <c r="N22" s="54"/>
      <c r="O22" s="52"/>
      <c r="P22" s="54"/>
      <c r="Q22" s="53"/>
      <c r="R22"/>
    </row>
    <row r="23" spans="1:17" ht="48" customHeight="1">
      <c r="A23" s="20" t="s">
        <v>118</v>
      </c>
      <c r="B23" s="23" t="s">
        <v>58</v>
      </c>
      <c r="C23" s="22" t="s">
        <v>57</v>
      </c>
      <c r="D23" s="17"/>
      <c r="E23" s="17" t="s">
        <v>88</v>
      </c>
      <c r="F23" s="51"/>
      <c r="G23" s="51"/>
      <c r="H23" s="51"/>
      <c r="I23" s="51"/>
      <c r="J23" s="51"/>
      <c r="K23" s="52"/>
      <c r="L23" s="51"/>
      <c r="M23" s="52"/>
      <c r="N23" s="54"/>
      <c r="O23" s="52"/>
      <c r="P23" s="54"/>
      <c r="Q23" s="53"/>
    </row>
    <row r="24" spans="1:17" ht="23.25">
      <c r="A24" s="20" t="s">
        <v>119</v>
      </c>
      <c r="B24" s="23" t="s">
        <v>5</v>
      </c>
      <c r="C24" s="22" t="s">
        <v>3</v>
      </c>
      <c r="D24" s="17"/>
      <c r="E24" s="17" t="s">
        <v>88</v>
      </c>
      <c r="F24" s="51">
        <v>286.8</v>
      </c>
      <c r="G24" s="51">
        <v>98.1</v>
      </c>
      <c r="H24" s="51">
        <v>682.8</v>
      </c>
      <c r="I24" s="51">
        <v>80.9</v>
      </c>
      <c r="J24" s="52">
        <v>152.9</v>
      </c>
      <c r="K24" s="52">
        <f>SUM(J24/F24*100)</f>
        <v>53.31241283124128</v>
      </c>
      <c r="L24" s="52">
        <v>294.6</v>
      </c>
      <c r="M24" s="52">
        <v>43.1</v>
      </c>
      <c r="N24" s="53">
        <v>235.1</v>
      </c>
      <c r="O24" s="52">
        <f>SUM(N24/J24*100)</f>
        <v>153.76062786134727</v>
      </c>
      <c r="P24" s="53">
        <v>565.6</v>
      </c>
      <c r="Q24" s="53">
        <v>123.4</v>
      </c>
    </row>
    <row r="25" spans="1:17" ht="53.25" customHeight="1">
      <c r="A25" s="20" t="s">
        <v>120</v>
      </c>
      <c r="B25" s="23" t="s">
        <v>58</v>
      </c>
      <c r="C25" s="22" t="s">
        <v>57</v>
      </c>
      <c r="D25" s="17"/>
      <c r="E25" s="17" t="s">
        <v>88</v>
      </c>
      <c r="F25" s="51">
        <v>92.3</v>
      </c>
      <c r="G25" s="51"/>
      <c r="H25" s="51">
        <v>76.4</v>
      </c>
      <c r="I25" s="52"/>
      <c r="J25" s="52">
        <f>SUM(K24/1.088)</f>
        <v>49.000379440479115</v>
      </c>
      <c r="K25" s="52"/>
      <c r="L25" s="51">
        <v>39.5</v>
      </c>
      <c r="M25" s="52"/>
      <c r="N25" s="53">
        <f>SUM(O24/1.187)</f>
        <v>129.5371759573271</v>
      </c>
      <c r="O25" s="52"/>
      <c r="P25" s="54">
        <v>103.5</v>
      </c>
      <c r="Q25" s="53"/>
    </row>
    <row r="26" spans="1:17" ht="46.5">
      <c r="A26" s="20" t="s">
        <v>121</v>
      </c>
      <c r="B26" s="23" t="s">
        <v>6</v>
      </c>
      <c r="C26" s="22" t="s">
        <v>3</v>
      </c>
      <c r="D26" s="17"/>
      <c r="E26" s="17" t="s">
        <v>88</v>
      </c>
      <c r="F26" s="51">
        <v>295.8</v>
      </c>
      <c r="G26" s="51">
        <v>113.1</v>
      </c>
      <c r="H26" s="51">
        <v>537.4</v>
      </c>
      <c r="I26" s="51">
        <v>109</v>
      </c>
      <c r="J26" s="52">
        <v>289</v>
      </c>
      <c r="K26" s="52">
        <f>SUM(J26/F26*100)</f>
        <v>97.70114942528735</v>
      </c>
      <c r="L26" s="52">
        <v>493.9</v>
      </c>
      <c r="M26" s="51">
        <v>43.1</v>
      </c>
      <c r="N26" s="53">
        <v>290.4</v>
      </c>
      <c r="O26" s="52">
        <f>SUM(N26/J26*100)</f>
        <v>100.48442906574392</v>
      </c>
      <c r="P26" s="53">
        <v>522.2</v>
      </c>
      <c r="Q26" s="54">
        <v>105.7</v>
      </c>
    </row>
    <row r="27" spans="1:17" ht="51.75" customHeight="1">
      <c r="A27" s="20" t="s">
        <v>122</v>
      </c>
      <c r="B27" s="23" t="s">
        <v>58</v>
      </c>
      <c r="C27" s="22" t="s">
        <v>57</v>
      </c>
      <c r="D27" s="17"/>
      <c r="E27" s="17" t="s">
        <v>88</v>
      </c>
      <c r="F27" s="42">
        <v>102.9</v>
      </c>
      <c r="G27" s="42"/>
      <c r="H27" s="42">
        <v>98.6</v>
      </c>
      <c r="I27" s="42"/>
      <c r="J27" s="43">
        <f>SUM(K26/1.054)</f>
        <v>92.69558769002595</v>
      </c>
      <c r="K27" s="52"/>
      <c r="L27" s="42">
        <v>39.5</v>
      </c>
      <c r="M27" s="42"/>
      <c r="N27" s="45">
        <f>SUM(O26/1.09)</f>
        <v>92.18754960159993</v>
      </c>
      <c r="O27" s="45"/>
      <c r="P27" s="45">
        <v>97</v>
      </c>
      <c r="Q27" s="44"/>
    </row>
    <row r="28" spans="1:17" ht="27" customHeight="1">
      <c r="A28" s="16" t="s">
        <v>123</v>
      </c>
      <c r="B28" s="127" t="s">
        <v>8</v>
      </c>
      <c r="C28" s="12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9"/>
      <c r="O28" s="19"/>
      <c r="P28" s="19"/>
      <c r="Q28" s="19"/>
    </row>
    <row r="29" spans="1:17" ht="24" customHeight="1">
      <c r="A29" s="20" t="s">
        <v>124</v>
      </c>
      <c r="B29" s="23" t="s">
        <v>47</v>
      </c>
      <c r="C29" s="22" t="s">
        <v>9</v>
      </c>
      <c r="D29" s="17"/>
      <c r="E29" s="17"/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</row>
    <row r="30" spans="1:17" ht="29.25" customHeight="1">
      <c r="A30" s="20" t="s">
        <v>125</v>
      </c>
      <c r="B30" s="23" t="s">
        <v>226</v>
      </c>
      <c r="C30" s="22" t="s">
        <v>10</v>
      </c>
      <c r="D30" s="17"/>
      <c r="E30" s="17"/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17" ht="25.5" customHeight="1">
      <c r="A31" s="20" t="s">
        <v>126</v>
      </c>
      <c r="B31" s="23" t="s">
        <v>11</v>
      </c>
      <c r="C31" s="22" t="s">
        <v>12</v>
      </c>
      <c r="D31" s="17"/>
      <c r="E31" s="17"/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ht="27" customHeight="1">
      <c r="A32" s="20" t="s">
        <v>127</v>
      </c>
      <c r="B32" s="23" t="s">
        <v>46</v>
      </c>
      <c r="C32" s="22" t="s">
        <v>13</v>
      </c>
      <c r="D32" s="17"/>
      <c r="E32" s="17"/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</row>
    <row r="33" spans="1:17" ht="28.5" customHeight="1">
      <c r="A33" s="20" t="s">
        <v>128</v>
      </c>
      <c r="B33" s="23" t="s">
        <v>223</v>
      </c>
      <c r="C33" s="22" t="s">
        <v>13</v>
      </c>
      <c r="D33" s="17"/>
      <c r="E33" s="17"/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27.75" customHeight="1">
      <c r="A34" s="20" t="s">
        <v>129</v>
      </c>
      <c r="B34" s="23" t="s">
        <v>103</v>
      </c>
      <c r="C34" s="22" t="s">
        <v>13</v>
      </c>
      <c r="D34" s="17"/>
      <c r="E34" s="17"/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1:17" ht="27" customHeight="1">
      <c r="A35" s="20" t="s">
        <v>130</v>
      </c>
      <c r="B35" s="23" t="s">
        <v>14</v>
      </c>
      <c r="C35" s="22" t="s">
        <v>13</v>
      </c>
      <c r="D35" s="17"/>
      <c r="E35" s="17"/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</row>
    <row r="36" spans="1:17" ht="25.5" customHeight="1">
      <c r="A36" s="20" t="s">
        <v>204</v>
      </c>
      <c r="B36" s="23" t="s">
        <v>212</v>
      </c>
      <c r="C36" s="22" t="s">
        <v>30</v>
      </c>
      <c r="D36" s="17"/>
      <c r="E36" s="17"/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7" ht="25.5" customHeight="1">
      <c r="A37" s="20" t="s">
        <v>205</v>
      </c>
      <c r="B37" s="23" t="s">
        <v>211</v>
      </c>
      <c r="C37" s="22" t="s">
        <v>30</v>
      </c>
      <c r="D37" s="17"/>
      <c r="E37" s="17"/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</row>
    <row r="38" spans="1:17" ht="27" customHeight="1">
      <c r="A38" s="20" t="s">
        <v>206</v>
      </c>
      <c r="B38" s="23" t="s">
        <v>213</v>
      </c>
      <c r="C38" s="22" t="s">
        <v>221</v>
      </c>
      <c r="D38" s="17"/>
      <c r="E38" s="17"/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</row>
    <row r="39" spans="1:17" ht="25.5" customHeight="1">
      <c r="A39" s="20" t="s">
        <v>207</v>
      </c>
      <c r="B39" s="23" t="s">
        <v>215</v>
      </c>
      <c r="C39" s="22" t="s">
        <v>220</v>
      </c>
      <c r="D39" s="17"/>
      <c r="E39" s="17"/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</row>
    <row r="40" spans="1:17" ht="22.5" customHeight="1">
      <c r="A40" s="20" t="s">
        <v>208</v>
      </c>
      <c r="B40" s="23" t="s">
        <v>214</v>
      </c>
      <c r="C40" s="22" t="s">
        <v>222</v>
      </c>
      <c r="D40" s="17"/>
      <c r="E40" s="17"/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</row>
    <row r="41" spans="1:17" ht="27" customHeight="1">
      <c r="A41" s="20" t="s">
        <v>209</v>
      </c>
      <c r="B41" s="23" t="s">
        <v>216</v>
      </c>
      <c r="C41" s="22" t="s">
        <v>222</v>
      </c>
      <c r="D41" s="17"/>
      <c r="E41" s="17"/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</row>
    <row r="42" spans="1:17" ht="25.5" customHeight="1">
      <c r="A42" s="20" t="s">
        <v>210</v>
      </c>
      <c r="B42" s="23" t="s">
        <v>217</v>
      </c>
      <c r="C42" s="22" t="s">
        <v>222</v>
      </c>
      <c r="D42" s="17"/>
      <c r="E42" s="17"/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</row>
    <row r="43" spans="1:17" ht="49.5" customHeight="1">
      <c r="A43" s="20" t="s">
        <v>224</v>
      </c>
      <c r="B43" s="23" t="s">
        <v>218</v>
      </c>
      <c r="C43" s="22" t="s">
        <v>30</v>
      </c>
      <c r="D43" s="17"/>
      <c r="E43" s="17"/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</row>
    <row r="44" spans="1:17" ht="24.75" customHeight="1">
      <c r="A44" s="16" t="s">
        <v>131</v>
      </c>
      <c r="B44" s="123" t="s">
        <v>73</v>
      </c>
      <c r="C44" s="124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9"/>
      <c r="O44" s="19"/>
      <c r="P44" s="19"/>
      <c r="Q44" s="19"/>
    </row>
    <row r="45" spans="1:17" ht="28.5" customHeight="1">
      <c r="A45" s="20"/>
      <c r="B45" s="23" t="s">
        <v>2</v>
      </c>
      <c r="C45" s="22" t="s">
        <v>15</v>
      </c>
      <c r="D45" s="17"/>
      <c r="E45" s="17" t="s">
        <v>88</v>
      </c>
      <c r="F45" s="43">
        <v>542</v>
      </c>
      <c r="G45" s="42">
        <v>185.7</v>
      </c>
      <c r="H45" s="42">
        <v>2138.3</v>
      </c>
      <c r="I45" s="42">
        <v>116.9</v>
      </c>
      <c r="J45" s="42">
        <v>346.7</v>
      </c>
      <c r="K45" s="43">
        <f>SUM(J45/F45*100)</f>
        <v>63.96678966789667</v>
      </c>
      <c r="L45" s="42">
        <v>2523.2</v>
      </c>
      <c r="M45" s="43">
        <f>SUM(L45/H45*100)</f>
        <v>118.0002805967357</v>
      </c>
      <c r="N45" s="45">
        <v>267.4</v>
      </c>
      <c r="O45" s="45">
        <f>N45/J45*100</f>
        <v>77.12719930775887</v>
      </c>
      <c r="P45" s="45">
        <v>2531.4</v>
      </c>
      <c r="Q45" s="45">
        <f>SUM(P45/L45*100)</f>
        <v>100.32498414711479</v>
      </c>
    </row>
    <row r="46" spans="1:17" ht="23.25" customHeight="1">
      <c r="A46" s="20" t="s">
        <v>132</v>
      </c>
      <c r="B46" s="25" t="s">
        <v>55</v>
      </c>
      <c r="C46" s="26" t="s">
        <v>59</v>
      </c>
      <c r="D46" s="17"/>
      <c r="E46" s="17" t="s">
        <v>88</v>
      </c>
      <c r="F46" s="43">
        <f>SUM(G45/1.06)</f>
        <v>175.188679245283</v>
      </c>
      <c r="G46" s="42"/>
      <c r="H46" s="42">
        <v>110.8</v>
      </c>
      <c r="I46" s="42"/>
      <c r="J46" s="43">
        <f>SUM(K45/1.033)</f>
        <v>61.92332010444983</v>
      </c>
      <c r="K46" s="42"/>
      <c r="L46" s="43">
        <f>SUM(M45/1.033)</f>
        <v>114.23066853507814</v>
      </c>
      <c r="M46" s="42"/>
      <c r="N46" s="45">
        <f>SUM(O45/1.096)</f>
        <v>70.37153221510846</v>
      </c>
      <c r="O46" s="45"/>
      <c r="P46" s="45">
        <v>91.5</v>
      </c>
      <c r="Q46" s="44"/>
    </row>
    <row r="47" spans="1:17" ht="52.5" customHeight="1">
      <c r="A47" s="16" t="s">
        <v>133</v>
      </c>
      <c r="B47" s="127" t="s">
        <v>74</v>
      </c>
      <c r="C47" s="124"/>
      <c r="D47" s="17"/>
      <c r="E47" s="17"/>
      <c r="F47" s="42"/>
      <c r="G47" s="42"/>
      <c r="H47" s="42"/>
      <c r="I47" s="42"/>
      <c r="J47" s="42"/>
      <c r="K47" s="42"/>
      <c r="L47" s="42"/>
      <c r="M47" s="42"/>
      <c r="N47" s="44"/>
      <c r="O47" s="44"/>
      <c r="P47" s="44"/>
      <c r="Q47" s="44"/>
    </row>
    <row r="48" spans="1:17" ht="23.25">
      <c r="A48" s="20"/>
      <c r="B48" s="23" t="s">
        <v>2</v>
      </c>
      <c r="C48" s="22" t="s">
        <v>16</v>
      </c>
      <c r="D48" s="17"/>
      <c r="E48" s="17" t="s">
        <v>88</v>
      </c>
      <c r="F48" s="42">
        <v>1063.6</v>
      </c>
      <c r="G48" s="42">
        <v>98.4</v>
      </c>
      <c r="H48" s="42">
        <v>3225.9</v>
      </c>
      <c r="I48" s="42">
        <v>92.9</v>
      </c>
      <c r="J48" s="43">
        <v>900.1</v>
      </c>
      <c r="K48" s="43">
        <f>SUM(J48/F48*100)</f>
        <v>84.62767957878903</v>
      </c>
      <c r="L48" s="42">
        <v>2691</v>
      </c>
      <c r="M48" s="43">
        <v>83.4</v>
      </c>
      <c r="N48" s="44">
        <v>1205.8</v>
      </c>
      <c r="O48" s="45">
        <f>N48/J48*100</f>
        <v>133.96289301188756</v>
      </c>
      <c r="P48" s="44">
        <v>2879.4</v>
      </c>
      <c r="Q48" s="45">
        <f>SUM(P48/L48*100)</f>
        <v>107.00111482720177</v>
      </c>
    </row>
    <row r="49" spans="1:17" ht="51" customHeight="1">
      <c r="A49" s="20" t="s">
        <v>134</v>
      </c>
      <c r="B49" s="25" t="s">
        <v>55</v>
      </c>
      <c r="C49" s="26" t="s">
        <v>234</v>
      </c>
      <c r="D49" s="17"/>
      <c r="E49" s="17" t="s">
        <v>88</v>
      </c>
      <c r="F49" s="42">
        <v>93.2</v>
      </c>
      <c r="G49" s="42"/>
      <c r="H49" s="43">
        <v>88</v>
      </c>
      <c r="I49" s="42"/>
      <c r="J49" s="43">
        <f>SUM(K48/1.044)</f>
        <v>81.0609957651236</v>
      </c>
      <c r="K49" s="42"/>
      <c r="L49" s="43">
        <v>80.6</v>
      </c>
      <c r="M49" s="42"/>
      <c r="N49" s="45">
        <f>SUM(O48/1.07)</f>
        <v>125.19896543167062</v>
      </c>
      <c r="O49" s="45"/>
      <c r="P49" s="45">
        <v>100</v>
      </c>
      <c r="Q49" s="44"/>
    </row>
    <row r="50" spans="1:17" ht="24" customHeight="1">
      <c r="A50" s="57" t="s">
        <v>135</v>
      </c>
      <c r="B50" s="125" t="s">
        <v>75</v>
      </c>
      <c r="C50" s="126"/>
      <c r="D50" s="15"/>
      <c r="E50" s="15"/>
      <c r="F50" s="58"/>
      <c r="G50" s="58"/>
      <c r="H50" s="58"/>
      <c r="I50" s="58"/>
      <c r="J50" s="58"/>
      <c r="K50" s="58"/>
      <c r="L50" s="58"/>
      <c r="M50" s="58"/>
      <c r="N50" s="59"/>
      <c r="O50" s="59"/>
      <c r="P50" s="59"/>
      <c r="Q50" s="59"/>
    </row>
    <row r="51" spans="1:17" ht="23.25">
      <c r="A51" s="60"/>
      <c r="B51" s="29" t="s">
        <v>2</v>
      </c>
      <c r="C51" s="30" t="s">
        <v>16</v>
      </c>
      <c r="D51" s="15"/>
      <c r="E51" s="15" t="s">
        <v>88</v>
      </c>
      <c r="F51" s="61">
        <v>2353</v>
      </c>
      <c r="G51" s="61"/>
      <c r="H51" s="61">
        <v>5034.84</v>
      </c>
      <c r="I51" s="61"/>
      <c r="J51" s="61">
        <v>2467.35</v>
      </c>
      <c r="K51" s="61"/>
      <c r="L51" s="61">
        <v>5295.5</v>
      </c>
      <c r="M51" s="61"/>
      <c r="N51" s="62">
        <v>3164.8</v>
      </c>
      <c r="O51" s="62"/>
      <c r="P51" s="62">
        <v>5972.04</v>
      </c>
      <c r="Q51" s="59"/>
    </row>
    <row r="52" spans="1:17" ht="49.5" customHeight="1">
      <c r="A52" s="60" t="s">
        <v>136</v>
      </c>
      <c r="B52" s="63" t="s">
        <v>55</v>
      </c>
      <c r="C52" s="64" t="s">
        <v>234</v>
      </c>
      <c r="D52" s="15"/>
      <c r="E52" s="15" t="s">
        <v>88</v>
      </c>
      <c r="F52" s="61">
        <v>116.8</v>
      </c>
      <c r="G52" s="61"/>
      <c r="H52" s="61">
        <v>104.8</v>
      </c>
      <c r="I52" s="61"/>
      <c r="J52" s="61">
        <v>99.6670977152004</v>
      </c>
      <c r="K52" s="61"/>
      <c r="L52" s="61">
        <v>105.2</v>
      </c>
      <c r="M52" s="61"/>
      <c r="N52" s="62">
        <v>112.29834462453661</v>
      </c>
      <c r="O52" s="62"/>
      <c r="P52" s="62">
        <v>99.1</v>
      </c>
      <c r="Q52" s="59"/>
    </row>
    <row r="53" spans="1:17" ht="24" customHeight="1">
      <c r="A53" s="57" t="s">
        <v>137</v>
      </c>
      <c r="B53" s="125" t="s">
        <v>76</v>
      </c>
      <c r="C53" s="126"/>
      <c r="D53" s="15"/>
      <c r="E53" s="15"/>
      <c r="F53" s="58"/>
      <c r="G53" s="58"/>
      <c r="H53" s="58"/>
      <c r="I53" s="58"/>
      <c r="J53" s="58"/>
      <c r="K53" s="61"/>
      <c r="L53" s="58"/>
      <c r="M53" s="61"/>
      <c r="N53" s="59"/>
      <c r="O53" s="59"/>
      <c r="P53" s="59"/>
      <c r="Q53" s="59"/>
    </row>
    <row r="54" spans="1:17" ht="27" customHeight="1">
      <c r="A54" s="60"/>
      <c r="B54" s="29" t="s">
        <v>2</v>
      </c>
      <c r="C54" s="30" t="s">
        <v>16</v>
      </c>
      <c r="D54" s="15"/>
      <c r="E54" s="15" t="s">
        <v>88</v>
      </c>
      <c r="F54" s="65">
        <v>1098.42</v>
      </c>
      <c r="G54" s="65"/>
      <c r="H54" s="65">
        <v>2114.1</v>
      </c>
      <c r="I54" s="65"/>
      <c r="J54" s="65">
        <v>1195</v>
      </c>
      <c r="K54" s="61"/>
      <c r="L54" s="65">
        <v>2311.5</v>
      </c>
      <c r="M54" s="61"/>
      <c r="N54" s="65">
        <v>1360.7</v>
      </c>
      <c r="O54" s="65"/>
      <c r="P54" s="65">
        <v>2549.26</v>
      </c>
      <c r="Q54" s="59"/>
    </row>
    <row r="55" spans="1:17" ht="48" customHeight="1">
      <c r="A55" s="60" t="s">
        <v>138</v>
      </c>
      <c r="B55" s="63" t="s">
        <v>55</v>
      </c>
      <c r="C55" s="64" t="s">
        <v>234</v>
      </c>
      <c r="D55" s="15"/>
      <c r="E55" s="15" t="s">
        <v>88</v>
      </c>
      <c r="F55" s="65">
        <v>109.9</v>
      </c>
      <c r="G55" s="65"/>
      <c r="H55" s="65">
        <v>102.1</v>
      </c>
      <c r="I55" s="65"/>
      <c r="J55" s="65">
        <v>101.7</v>
      </c>
      <c r="K55" s="65"/>
      <c r="L55" s="65">
        <v>102.6</v>
      </c>
      <c r="M55" s="65"/>
      <c r="N55" s="65">
        <v>100.1</v>
      </c>
      <c r="O55" s="65"/>
      <c r="P55" s="62">
        <v>99</v>
      </c>
      <c r="Q55" s="59"/>
    </row>
    <row r="56" spans="1:17" ht="55.5" customHeight="1">
      <c r="A56" s="16" t="s">
        <v>139</v>
      </c>
      <c r="B56" s="128" t="s">
        <v>17</v>
      </c>
      <c r="C56" s="12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9"/>
      <c r="O56" s="19"/>
      <c r="P56" s="19"/>
      <c r="Q56" s="19"/>
    </row>
    <row r="57" spans="1:17" ht="47.25" customHeight="1">
      <c r="A57" s="20"/>
      <c r="B57" s="23" t="s">
        <v>2</v>
      </c>
      <c r="C57" s="22" t="s">
        <v>3</v>
      </c>
      <c r="D57" s="17"/>
      <c r="E57" s="17" t="s">
        <v>88</v>
      </c>
      <c r="F57" s="38">
        <v>68</v>
      </c>
      <c r="G57" s="38">
        <v>112.21122112211222</v>
      </c>
      <c r="H57" s="38">
        <v>151.7</v>
      </c>
      <c r="I57" s="38">
        <v>115.01137225170584</v>
      </c>
      <c r="J57" s="38">
        <v>75.04</v>
      </c>
      <c r="K57" s="38">
        <v>110.35294117647058</v>
      </c>
      <c r="L57" s="39">
        <v>159.9</v>
      </c>
      <c r="M57" s="38">
        <v>110.50449205252247</v>
      </c>
      <c r="N57" s="111">
        <v>97.6</v>
      </c>
      <c r="O57" s="118">
        <f>SUM(N57/J57*100)</f>
        <v>130.0639658848614</v>
      </c>
      <c r="P57" s="111">
        <v>169.64</v>
      </c>
      <c r="Q57" s="116">
        <f>P57/L57*100</f>
        <v>106.09130706691681</v>
      </c>
    </row>
    <row r="58" spans="1:17" ht="44.25" customHeight="1">
      <c r="A58" s="20" t="s">
        <v>140</v>
      </c>
      <c r="B58" s="23" t="s">
        <v>87</v>
      </c>
      <c r="C58" s="22" t="s">
        <v>57</v>
      </c>
      <c r="D58" s="17"/>
      <c r="E58" s="17" t="s">
        <v>88</v>
      </c>
      <c r="F58" s="38">
        <v>110.44411527766951</v>
      </c>
      <c r="G58" s="38"/>
      <c r="H58" s="38">
        <v>113.42344403521285</v>
      </c>
      <c r="I58" s="38"/>
      <c r="J58" s="38">
        <v>101.80160625135662</v>
      </c>
      <c r="K58" s="38"/>
      <c r="L58" s="38">
        <v>92.16387994372181</v>
      </c>
      <c r="M58" s="38"/>
      <c r="N58" s="116">
        <f>O57/1.03</f>
        <v>126.27569503384602</v>
      </c>
      <c r="O58" s="117"/>
      <c r="P58" s="116">
        <f>Q57/1.03</f>
        <v>103.0012689970066</v>
      </c>
      <c r="Q58" s="116"/>
    </row>
    <row r="59" spans="1:17" ht="24" customHeight="1">
      <c r="A59" s="20" t="s">
        <v>141</v>
      </c>
      <c r="B59" s="23" t="s">
        <v>18</v>
      </c>
      <c r="C59" s="22" t="s">
        <v>19</v>
      </c>
      <c r="D59" s="17"/>
      <c r="E59" s="17"/>
      <c r="F59" s="40">
        <v>0.713</v>
      </c>
      <c r="G59" s="38">
        <v>120.6429780033841</v>
      </c>
      <c r="H59" s="40">
        <v>1.563</v>
      </c>
      <c r="I59" s="38">
        <v>120.50886661526602</v>
      </c>
      <c r="J59" s="40">
        <v>0.811</v>
      </c>
      <c r="K59" s="38">
        <v>113.74474053295933</v>
      </c>
      <c r="L59" s="39">
        <v>1.669</v>
      </c>
      <c r="M59" s="38">
        <v>106.78182981445939</v>
      </c>
      <c r="N59" s="119">
        <f>1019.584/1000</f>
        <v>1.019584</v>
      </c>
      <c r="O59" s="118">
        <f>SUM(N59/J59*100)</f>
        <v>125.71935881627621</v>
      </c>
      <c r="P59" s="111">
        <v>1.72</v>
      </c>
      <c r="Q59" s="116">
        <f>P59/L59*100</f>
        <v>103.05572198921509</v>
      </c>
    </row>
    <row r="60" spans="1:17" ht="27" customHeight="1">
      <c r="A60" s="20" t="s">
        <v>142</v>
      </c>
      <c r="B60" s="23" t="s">
        <v>20</v>
      </c>
      <c r="C60" s="22" t="s">
        <v>19</v>
      </c>
      <c r="D60" s="17"/>
      <c r="E60" s="17"/>
      <c r="F60" s="40">
        <v>0.663</v>
      </c>
      <c r="G60" s="38">
        <v>138.7029288702929</v>
      </c>
      <c r="H60" s="40">
        <v>1.302</v>
      </c>
      <c r="I60" s="38">
        <v>138.95410885805762</v>
      </c>
      <c r="J60" s="40">
        <v>0.766</v>
      </c>
      <c r="K60" s="38">
        <v>115.53544494720964</v>
      </c>
      <c r="L60" s="39">
        <v>1.507</v>
      </c>
      <c r="M60" s="38">
        <v>115.74500768049154</v>
      </c>
      <c r="N60" s="119">
        <f>833.887/1000</f>
        <v>0.8338869999999999</v>
      </c>
      <c r="O60" s="118">
        <f>SUM(N60/J60*100)</f>
        <v>108.8625326370757</v>
      </c>
      <c r="P60" s="119">
        <v>1.55</v>
      </c>
      <c r="Q60" s="116">
        <f>P60/L60*100</f>
        <v>102.85335102853352</v>
      </c>
    </row>
    <row r="61" spans="1:17" ht="25.5" customHeight="1">
      <c r="A61" s="20" t="s">
        <v>143</v>
      </c>
      <c r="B61" s="23" t="s">
        <v>21</v>
      </c>
      <c r="C61" s="22" t="s">
        <v>22</v>
      </c>
      <c r="D61" s="17"/>
      <c r="E61" s="17"/>
      <c r="F61" s="40"/>
      <c r="G61" s="38"/>
      <c r="H61" s="40"/>
      <c r="I61" s="38"/>
      <c r="J61" s="40"/>
      <c r="K61" s="38"/>
      <c r="L61" s="39"/>
      <c r="M61" s="38"/>
      <c r="N61" s="111"/>
      <c r="O61" s="111"/>
      <c r="P61" s="111"/>
      <c r="Q61" s="111"/>
    </row>
    <row r="62" spans="1:17" ht="24.75" customHeight="1">
      <c r="A62" s="20" t="s">
        <v>144</v>
      </c>
      <c r="B62" s="23" t="s">
        <v>23</v>
      </c>
      <c r="C62" s="22" t="s">
        <v>19</v>
      </c>
      <c r="D62" s="17"/>
      <c r="E62" s="17"/>
      <c r="F62" s="40"/>
      <c r="G62" s="38"/>
      <c r="H62" s="40"/>
      <c r="I62" s="38"/>
      <c r="J62" s="40"/>
      <c r="K62" s="38"/>
      <c r="L62" s="39"/>
      <c r="M62" s="38"/>
      <c r="N62" s="111"/>
      <c r="O62" s="111"/>
      <c r="P62" s="111"/>
      <c r="Q62" s="111"/>
    </row>
    <row r="63" spans="1:17" ht="23.25" customHeight="1">
      <c r="A63" s="20" t="s">
        <v>145</v>
      </c>
      <c r="B63" s="23" t="s">
        <v>24</v>
      </c>
      <c r="C63" s="22" t="s">
        <v>19</v>
      </c>
      <c r="D63" s="17"/>
      <c r="E63" s="17"/>
      <c r="F63" s="40">
        <v>0.023</v>
      </c>
      <c r="G63" s="38">
        <v>80.7017543859649</v>
      </c>
      <c r="H63" s="40">
        <v>0.036</v>
      </c>
      <c r="I63" s="38">
        <v>90.6801007556675</v>
      </c>
      <c r="J63" s="40">
        <v>0.0174</v>
      </c>
      <c r="K63" s="38">
        <v>75.65217391304347</v>
      </c>
      <c r="L63" s="39">
        <v>0.025</v>
      </c>
      <c r="M63" s="38">
        <v>69.44444444444446</v>
      </c>
      <c r="N63" s="116">
        <v>0</v>
      </c>
      <c r="O63" s="118">
        <f>SUM(N63/J63*100)</f>
        <v>0</v>
      </c>
      <c r="P63" s="116"/>
      <c r="Q63" s="116">
        <f>P63/L63*100</f>
        <v>0</v>
      </c>
    </row>
    <row r="64" spans="1:17" ht="24" customHeight="1">
      <c r="A64" s="20" t="s">
        <v>146</v>
      </c>
      <c r="B64" s="23" t="s">
        <v>25</v>
      </c>
      <c r="C64" s="22" t="s">
        <v>26</v>
      </c>
      <c r="D64" s="17"/>
      <c r="E64" s="17"/>
      <c r="F64" s="40">
        <v>8.066</v>
      </c>
      <c r="G64" s="38">
        <v>150.09304056568666</v>
      </c>
      <c r="H64" s="40">
        <v>7.921</v>
      </c>
      <c r="I64" s="38">
        <v>104.70588235294119</v>
      </c>
      <c r="J64" s="40">
        <v>8.833</v>
      </c>
      <c r="K64" s="38">
        <v>109.50905033473842</v>
      </c>
      <c r="L64" s="39">
        <v>9.124</v>
      </c>
      <c r="M64" s="38">
        <v>115.18747632874637</v>
      </c>
      <c r="N64" s="111">
        <v>9.945</v>
      </c>
      <c r="O64" s="118">
        <f>SUM(N64/J64*100)</f>
        <v>112.58915430770972</v>
      </c>
      <c r="P64" s="111">
        <f>(443+884+7446+67+33)/1000</f>
        <v>8.873</v>
      </c>
      <c r="Q64" s="116">
        <f>P64/L64*100</f>
        <v>97.24901359053045</v>
      </c>
    </row>
    <row r="65" spans="1:17" ht="24" customHeight="1">
      <c r="A65" s="16" t="s">
        <v>147</v>
      </c>
      <c r="B65" s="127" t="s">
        <v>67</v>
      </c>
      <c r="C65" s="124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9"/>
      <c r="O65" s="19"/>
      <c r="P65" s="19"/>
      <c r="Q65" s="19"/>
    </row>
    <row r="66" spans="1:17" ht="22.5" customHeight="1">
      <c r="A66" s="20" t="s">
        <v>148</v>
      </c>
      <c r="B66" s="27" t="s">
        <v>61</v>
      </c>
      <c r="C66" s="28" t="s">
        <v>63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66">
        <v>86</v>
      </c>
      <c r="O66" s="66"/>
      <c r="P66" s="66">
        <v>240</v>
      </c>
      <c r="Q66" s="19"/>
    </row>
    <row r="67" spans="1:17" ht="54" customHeight="1">
      <c r="A67" s="20" t="s">
        <v>149</v>
      </c>
      <c r="B67" s="27" t="s">
        <v>70</v>
      </c>
      <c r="C67" s="28" t="s">
        <v>63</v>
      </c>
      <c r="D67" s="17"/>
      <c r="E67" s="17"/>
      <c r="F67" s="42">
        <v>398</v>
      </c>
      <c r="G67" s="42">
        <v>91.3</v>
      </c>
      <c r="H67" s="42">
        <v>593</v>
      </c>
      <c r="I67" s="42">
        <v>73.8</v>
      </c>
      <c r="J67" s="42">
        <v>314</v>
      </c>
      <c r="K67" s="43">
        <f>SUM(J67/F67*100)</f>
        <v>78.89447236180904</v>
      </c>
      <c r="L67" s="42">
        <v>791</v>
      </c>
      <c r="M67" s="43">
        <v>133.4</v>
      </c>
      <c r="N67" s="44">
        <v>407</v>
      </c>
      <c r="O67" s="45">
        <f>N67/J67*100</f>
        <v>129.61783439490446</v>
      </c>
      <c r="P67" s="44">
        <v>799</v>
      </c>
      <c r="Q67" s="45">
        <f>SUM(P67/L67*100)</f>
        <v>101.01137800252845</v>
      </c>
    </row>
    <row r="68" spans="1:17" ht="24.75" customHeight="1">
      <c r="A68" s="20" t="s">
        <v>150</v>
      </c>
      <c r="B68" s="27" t="s">
        <v>62</v>
      </c>
      <c r="C68" s="28" t="s">
        <v>63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66">
        <v>5</v>
      </c>
      <c r="O68" s="66"/>
      <c r="P68" s="66">
        <v>10</v>
      </c>
      <c r="Q68" s="113"/>
    </row>
    <row r="69" spans="1:17" ht="23.25">
      <c r="A69" s="16" t="s">
        <v>151</v>
      </c>
      <c r="B69" s="123" t="s">
        <v>27</v>
      </c>
      <c r="C69" s="12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9"/>
      <c r="O69" s="19"/>
      <c r="P69" s="19"/>
      <c r="Q69" s="19"/>
    </row>
    <row r="70" spans="1:17" ht="51" customHeight="1">
      <c r="A70" s="20" t="s">
        <v>152</v>
      </c>
      <c r="B70" s="23" t="s">
        <v>28</v>
      </c>
      <c r="C70" s="22" t="s">
        <v>16</v>
      </c>
      <c r="D70" s="17"/>
      <c r="E70" s="17"/>
      <c r="F70" s="17">
        <v>1253.8</v>
      </c>
      <c r="G70" s="17">
        <v>75.5</v>
      </c>
      <c r="H70" s="56">
        <v>3805</v>
      </c>
      <c r="I70" s="17">
        <v>92.1</v>
      </c>
      <c r="J70" s="17">
        <v>1153.4</v>
      </c>
      <c r="K70" s="56">
        <v>92</v>
      </c>
      <c r="L70" s="17">
        <v>3195.8</v>
      </c>
      <c r="M70" s="56">
        <f>SUM(L70/H70*100)</f>
        <v>83.98948751642577</v>
      </c>
      <c r="N70" s="114">
        <v>1368.7</v>
      </c>
      <c r="O70" s="115">
        <f>N70/J70*100</f>
        <v>118.66655106641235</v>
      </c>
      <c r="P70" s="114">
        <v>2531.2</v>
      </c>
      <c r="Q70" s="56">
        <f>SUM(P70/L70*100)</f>
        <v>79.20395519118843</v>
      </c>
    </row>
    <row r="71" spans="1:17" ht="72" customHeight="1">
      <c r="A71" s="20" t="s">
        <v>153</v>
      </c>
      <c r="B71" s="23" t="s">
        <v>64</v>
      </c>
      <c r="C71" s="22" t="s">
        <v>16</v>
      </c>
      <c r="D71" s="17"/>
      <c r="E71" s="17"/>
      <c r="F71" s="17">
        <v>547.8</v>
      </c>
      <c r="G71" s="56">
        <v>48</v>
      </c>
      <c r="H71" s="17">
        <v>2386.9</v>
      </c>
      <c r="I71" s="17">
        <v>84.7</v>
      </c>
      <c r="J71" s="17">
        <v>659.4</v>
      </c>
      <c r="K71" s="17">
        <v>120.4</v>
      </c>
      <c r="L71" s="17">
        <v>2156.9</v>
      </c>
      <c r="M71" s="56">
        <f>SUM(L71/H71*100)</f>
        <v>90.3640705517617</v>
      </c>
      <c r="N71" s="114">
        <v>871.6</v>
      </c>
      <c r="O71" s="115">
        <f>N71/J71*100</f>
        <v>132.18077039733092</v>
      </c>
      <c r="P71" s="114">
        <v>1587.8</v>
      </c>
      <c r="Q71" s="56">
        <f>SUM(P71/L71*100)</f>
        <v>73.6149102879132</v>
      </c>
    </row>
    <row r="72" spans="1:17" ht="27" customHeight="1">
      <c r="A72" s="20" t="s">
        <v>154</v>
      </c>
      <c r="B72" s="23" t="s">
        <v>29</v>
      </c>
      <c r="C72" s="22" t="s">
        <v>16</v>
      </c>
      <c r="D72" s="17"/>
      <c r="E72" s="17"/>
      <c r="F72" s="17">
        <v>1444.7</v>
      </c>
      <c r="G72" s="17">
        <v>92.8</v>
      </c>
      <c r="H72" s="56">
        <v>4085</v>
      </c>
      <c r="I72" s="17">
        <v>107.7</v>
      </c>
      <c r="J72" s="17">
        <v>1186.7</v>
      </c>
      <c r="K72" s="17">
        <v>82.1</v>
      </c>
      <c r="L72" s="17">
        <v>3423.2</v>
      </c>
      <c r="M72" s="56">
        <f>SUM(L72/H72*100)</f>
        <v>83.79926560587515</v>
      </c>
      <c r="N72" s="114">
        <v>1340.5</v>
      </c>
      <c r="O72" s="115">
        <f>N72/J72*100</f>
        <v>112.96031010364878</v>
      </c>
      <c r="P72" s="114">
        <v>4175.3</v>
      </c>
      <c r="Q72" s="56">
        <f>SUM(P72/L72*100)</f>
        <v>121.97067071745735</v>
      </c>
    </row>
    <row r="73" spans="1:17" ht="30" customHeight="1">
      <c r="A73" s="20" t="s">
        <v>155</v>
      </c>
      <c r="B73" s="23" t="s">
        <v>248</v>
      </c>
      <c r="C73" s="22" t="s">
        <v>16</v>
      </c>
      <c r="D73" s="17"/>
      <c r="E73" s="17"/>
      <c r="F73" s="46">
        <v>3981.9</v>
      </c>
      <c r="G73" s="42">
        <v>155.5</v>
      </c>
      <c r="H73" s="42">
        <v>3498.7</v>
      </c>
      <c r="I73" s="42">
        <v>101.2</v>
      </c>
      <c r="J73" s="41">
        <v>4323.1</v>
      </c>
      <c r="K73" s="43">
        <f>SUM(J73/F73*100)</f>
        <v>108.56877370099703</v>
      </c>
      <c r="L73" s="42">
        <v>2270.1</v>
      </c>
      <c r="M73" s="43">
        <v>64.9</v>
      </c>
      <c r="N73" s="42">
        <v>3366.5</v>
      </c>
      <c r="O73" s="43">
        <f>SUM(N73/J73*100)</f>
        <v>77.8723601119567</v>
      </c>
      <c r="P73" s="42"/>
      <c r="Q73" s="45"/>
    </row>
    <row r="74" spans="1:17" ht="24" customHeight="1">
      <c r="A74" s="20" t="s">
        <v>156</v>
      </c>
      <c r="B74" s="23" t="s">
        <v>249</v>
      </c>
      <c r="C74" s="22" t="s">
        <v>16</v>
      </c>
      <c r="D74" s="17"/>
      <c r="E74" s="17"/>
      <c r="F74" s="46">
        <v>40033.6</v>
      </c>
      <c r="G74" s="42">
        <v>79.7</v>
      </c>
      <c r="H74" s="42">
        <v>35977.9</v>
      </c>
      <c r="I74" s="42">
        <v>86.2</v>
      </c>
      <c r="J74" s="41">
        <v>37435.8</v>
      </c>
      <c r="K74" s="43">
        <f>SUM(J74/F74*100)</f>
        <v>93.5109508013269</v>
      </c>
      <c r="L74" s="42">
        <v>40411.8</v>
      </c>
      <c r="M74" s="43">
        <v>112.3</v>
      </c>
      <c r="N74" s="42">
        <v>35239.2</v>
      </c>
      <c r="O74" s="43">
        <f>SUM(N74/J74*100)</f>
        <v>94.13235459105988</v>
      </c>
      <c r="P74" s="42"/>
      <c r="Q74" s="45"/>
    </row>
    <row r="75" spans="1:17" ht="26.25" customHeight="1">
      <c r="A75" s="20" t="s">
        <v>157</v>
      </c>
      <c r="B75" s="23" t="s">
        <v>102</v>
      </c>
      <c r="C75" s="22" t="s">
        <v>16</v>
      </c>
      <c r="D75" s="17"/>
      <c r="E75" s="17"/>
      <c r="F75" s="46">
        <v>563.9</v>
      </c>
      <c r="G75" s="42" t="s">
        <v>247</v>
      </c>
      <c r="H75" s="42">
        <v>652.8</v>
      </c>
      <c r="I75" s="42">
        <v>64.5</v>
      </c>
      <c r="J75" s="42">
        <v>633.3</v>
      </c>
      <c r="K75" s="43">
        <f>SUM(J75/F75*100)</f>
        <v>112.3071466572087</v>
      </c>
      <c r="L75" s="42">
        <v>3290.3</v>
      </c>
      <c r="M75" s="43">
        <v>504</v>
      </c>
      <c r="N75" s="42">
        <v>888.7</v>
      </c>
      <c r="O75" s="43">
        <f>SUM(N75/J75*100)</f>
        <v>140.32843833885994</v>
      </c>
      <c r="P75" s="42"/>
      <c r="Q75" s="45"/>
    </row>
    <row r="76" spans="1:17" ht="27" customHeight="1">
      <c r="A76" s="20" t="s">
        <v>158</v>
      </c>
      <c r="B76" s="23" t="s">
        <v>250</v>
      </c>
      <c r="C76" s="22" t="s">
        <v>16</v>
      </c>
      <c r="D76" s="17"/>
      <c r="E76" s="17"/>
      <c r="F76" s="46">
        <v>46852.8</v>
      </c>
      <c r="G76" s="42">
        <v>117.1</v>
      </c>
      <c r="H76" s="42">
        <v>44008.1</v>
      </c>
      <c r="I76" s="42">
        <v>92.2</v>
      </c>
      <c r="J76" s="41">
        <v>50052.5</v>
      </c>
      <c r="K76" s="43">
        <f>SUM(J76/F76*100)</f>
        <v>106.82926100467847</v>
      </c>
      <c r="L76" s="42">
        <v>47961.5</v>
      </c>
      <c r="M76" s="43">
        <v>109</v>
      </c>
      <c r="N76" s="42">
        <v>48195.3</v>
      </c>
      <c r="O76" s="43">
        <f>SUM(N76/J76*100)</f>
        <v>96.28949602916937</v>
      </c>
      <c r="P76" s="42"/>
      <c r="Q76" s="45"/>
    </row>
    <row r="77" spans="1:17" ht="28.5" customHeight="1">
      <c r="A77" s="20" t="s">
        <v>159</v>
      </c>
      <c r="B77" s="23" t="s">
        <v>102</v>
      </c>
      <c r="C77" s="22" t="s">
        <v>16</v>
      </c>
      <c r="D77" s="17"/>
      <c r="E77" s="17"/>
      <c r="F77" s="41">
        <v>13036.1</v>
      </c>
      <c r="G77" s="42">
        <v>112.4</v>
      </c>
      <c r="H77" s="42">
        <v>11997.4</v>
      </c>
      <c r="I77" s="42">
        <v>98.8</v>
      </c>
      <c r="J77" s="41">
        <v>20774.8</v>
      </c>
      <c r="K77" s="43">
        <f>SUM(J77/F77*100)</f>
        <v>159.36361335061866</v>
      </c>
      <c r="L77" s="42">
        <v>18483.6</v>
      </c>
      <c r="M77" s="43">
        <v>154.1</v>
      </c>
      <c r="N77" s="42">
        <v>583.5</v>
      </c>
      <c r="O77" s="43">
        <f>SUM(N77/J77*100)</f>
        <v>2.808691299073878</v>
      </c>
      <c r="P77" s="42"/>
      <c r="Q77" s="45"/>
    </row>
    <row r="78" spans="1:17" ht="21.75" customHeight="1">
      <c r="A78" s="16" t="s">
        <v>160</v>
      </c>
      <c r="B78" s="123" t="s">
        <v>233</v>
      </c>
      <c r="C78" s="124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9"/>
      <c r="O78" s="19"/>
      <c r="P78" s="19"/>
      <c r="Q78" s="19"/>
    </row>
    <row r="79" spans="1:17" ht="25.5" customHeight="1">
      <c r="A79" s="20" t="s">
        <v>161</v>
      </c>
      <c r="B79" s="23" t="s">
        <v>48</v>
      </c>
      <c r="C79" s="22" t="s">
        <v>30</v>
      </c>
      <c r="D79" s="17"/>
      <c r="E79" s="17"/>
      <c r="F79" s="43">
        <v>11</v>
      </c>
      <c r="G79" s="42">
        <v>135.9</v>
      </c>
      <c r="H79" s="42">
        <v>41.2</v>
      </c>
      <c r="I79" s="42">
        <v>174.6</v>
      </c>
      <c r="J79" s="43">
        <v>5.5</v>
      </c>
      <c r="K79" s="43">
        <v>50</v>
      </c>
      <c r="L79" s="42">
        <v>37.4</v>
      </c>
      <c r="M79" s="43">
        <v>90.8</v>
      </c>
      <c r="N79" s="45">
        <v>14.4</v>
      </c>
      <c r="O79" s="45" t="s">
        <v>247</v>
      </c>
      <c r="P79" s="45">
        <v>47.9</v>
      </c>
      <c r="Q79" s="45">
        <f>SUM(P79/L79*100)</f>
        <v>128.07486631016042</v>
      </c>
    </row>
    <row r="80" spans="1:17" ht="25.5" customHeight="1">
      <c r="A80" s="20" t="s">
        <v>162</v>
      </c>
      <c r="B80" s="23" t="s">
        <v>31</v>
      </c>
      <c r="C80" s="22" t="s">
        <v>32</v>
      </c>
      <c r="D80" s="17"/>
      <c r="E80" s="17"/>
      <c r="F80" s="42"/>
      <c r="G80" s="42"/>
      <c r="H80" s="42"/>
      <c r="I80" s="42"/>
      <c r="J80" s="42"/>
      <c r="K80" s="42"/>
      <c r="L80" s="42"/>
      <c r="M80" s="42"/>
      <c r="N80" s="44"/>
      <c r="O80" s="44"/>
      <c r="P80" s="44"/>
      <c r="Q80" s="44"/>
    </row>
    <row r="81" spans="1:17" ht="21.75" customHeight="1">
      <c r="A81" s="20" t="s">
        <v>163</v>
      </c>
      <c r="B81" s="23" t="s">
        <v>33</v>
      </c>
      <c r="C81" s="22" t="s">
        <v>34</v>
      </c>
      <c r="D81" s="17"/>
      <c r="E81" s="17"/>
      <c r="F81" s="42"/>
      <c r="G81" s="42"/>
      <c r="H81" s="42">
        <v>140</v>
      </c>
      <c r="I81" s="42"/>
      <c r="J81" s="42"/>
      <c r="K81" s="42"/>
      <c r="L81" s="42"/>
      <c r="M81" s="42"/>
      <c r="N81" s="44"/>
      <c r="O81" s="44"/>
      <c r="P81" s="44"/>
      <c r="Q81" s="44"/>
    </row>
    <row r="82" spans="1:17" ht="23.25" customHeight="1">
      <c r="A82" s="20" t="s">
        <v>164</v>
      </c>
      <c r="B82" s="23" t="s">
        <v>35</v>
      </c>
      <c r="C82" s="22" t="s">
        <v>36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9"/>
      <c r="O82" s="19"/>
      <c r="P82" s="19"/>
      <c r="Q82" s="19"/>
    </row>
    <row r="83" spans="1:17" ht="27" customHeight="1">
      <c r="A83" s="20" t="s">
        <v>165</v>
      </c>
      <c r="B83" s="23" t="s">
        <v>37</v>
      </c>
      <c r="C83" s="22" t="s">
        <v>38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9"/>
      <c r="O83" s="19"/>
      <c r="P83" s="19"/>
      <c r="Q83" s="19"/>
    </row>
    <row r="84" spans="1:17" ht="24.75" customHeight="1">
      <c r="A84" s="16" t="s">
        <v>166</v>
      </c>
      <c r="B84" s="123" t="s">
        <v>71</v>
      </c>
      <c r="C84" s="124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9"/>
      <c r="O84" s="19"/>
      <c r="P84" s="19"/>
      <c r="Q84" s="19"/>
    </row>
    <row r="85" spans="1:17" ht="59.25" customHeight="1">
      <c r="A85" s="20" t="s">
        <v>167</v>
      </c>
      <c r="B85" s="29" t="s">
        <v>82</v>
      </c>
      <c r="C85" s="22" t="s">
        <v>49</v>
      </c>
      <c r="D85" s="17"/>
      <c r="E85" s="17"/>
      <c r="F85" s="106">
        <v>8</v>
      </c>
      <c r="G85" s="106">
        <v>114.3</v>
      </c>
      <c r="H85" s="106">
        <v>8</v>
      </c>
      <c r="I85" s="106">
        <v>114.3</v>
      </c>
      <c r="J85" s="106">
        <v>10</v>
      </c>
      <c r="K85" s="107">
        <v>125</v>
      </c>
      <c r="L85" s="106">
        <v>10</v>
      </c>
      <c r="M85" s="107">
        <v>125</v>
      </c>
      <c r="N85" s="108">
        <v>10</v>
      </c>
      <c r="O85" s="109">
        <v>100</v>
      </c>
      <c r="P85" s="108">
        <v>10</v>
      </c>
      <c r="Q85" s="109">
        <v>100</v>
      </c>
    </row>
    <row r="86" spans="1:17" ht="45.75" customHeight="1">
      <c r="A86" s="20" t="s">
        <v>168</v>
      </c>
      <c r="B86" s="31" t="s">
        <v>83</v>
      </c>
      <c r="C86" s="22" t="s">
        <v>49</v>
      </c>
      <c r="D86" s="17"/>
      <c r="E86" s="17"/>
      <c r="F86" s="106">
        <v>5</v>
      </c>
      <c r="G86" s="107">
        <v>125</v>
      </c>
      <c r="H86" s="106">
        <v>5</v>
      </c>
      <c r="I86" s="107">
        <v>125</v>
      </c>
      <c r="J86" s="106">
        <v>5</v>
      </c>
      <c r="K86" s="107">
        <v>100</v>
      </c>
      <c r="L86" s="106">
        <v>5</v>
      </c>
      <c r="M86" s="107">
        <v>100</v>
      </c>
      <c r="N86" s="108">
        <v>5</v>
      </c>
      <c r="O86" s="108">
        <v>100</v>
      </c>
      <c r="P86" s="108">
        <v>5</v>
      </c>
      <c r="Q86" s="109">
        <v>100</v>
      </c>
    </row>
    <row r="87" spans="1:17" ht="52.5" customHeight="1">
      <c r="A87" s="20" t="s">
        <v>169</v>
      </c>
      <c r="B87" s="32" t="s">
        <v>85</v>
      </c>
      <c r="C87" s="22" t="s">
        <v>49</v>
      </c>
      <c r="D87" s="17"/>
      <c r="E87" s="17"/>
      <c r="F87" s="106">
        <v>4</v>
      </c>
      <c r="G87" s="106">
        <v>133.3</v>
      </c>
      <c r="H87" s="106">
        <v>4</v>
      </c>
      <c r="I87" s="106">
        <v>133.3</v>
      </c>
      <c r="J87" s="106">
        <v>4</v>
      </c>
      <c r="K87" s="107">
        <v>100</v>
      </c>
      <c r="L87" s="106">
        <v>4</v>
      </c>
      <c r="M87" s="107">
        <v>100</v>
      </c>
      <c r="N87" s="108">
        <v>5</v>
      </c>
      <c r="O87" s="109">
        <v>125</v>
      </c>
      <c r="P87" s="108">
        <v>5</v>
      </c>
      <c r="Q87" s="109">
        <v>125</v>
      </c>
    </row>
    <row r="88" spans="1:17" ht="51" customHeight="1">
      <c r="A88" s="20" t="s">
        <v>170</v>
      </c>
      <c r="B88" s="33" t="s">
        <v>84</v>
      </c>
      <c r="C88" s="22" t="s">
        <v>49</v>
      </c>
      <c r="D88" s="17"/>
      <c r="E88" s="17"/>
      <c r="F88" s="106">
        <v>3</v>
      </c>
      <c r="G88" s="107">
        <v>100</v>
      </c>
      <c r="H88" s="106">
        <v>3</v>
      </c>
      <c r="I88" s="106">
        <v>100</v>
      </c>
      <c r="J88" s="106">
        <v>5</v>
      </c>
      <c r="K88" s="107">
        <v>166.7</v>
      </c>
      <c r="L88" s="106">
        <v>5</v>
      </c>
      <c r="M88" s="107">
        <v>166.7</v>
      </c>
      <c r="N88" s="108">
        <v>5</v>
      </c>
      <c r="O88" s="108">
        <v>100</v>
      </c>
      <c r="P88" s="108">
        <v>5</v>
      </c>
      <c r="Q88" s="109">
        <v>100</v>
      </c>
    </row>
    <row r="89" spans="1:17" ht="54" customHeight="1">
      <c r="A89" s="20" t="s">
        <v>171</v>
      </c>
      <c r="B89" s="32" t="s">
        <v>85</v>
      </c>
      <c r="C89" s="22" t="s">
        <v>49</v>
      </c>
      <c r="D89" s="17"/>
      <c r="E89" s="17"/>
      <c r="F89" s="106">
        <v>3</v>
      </c>
      <c r="G89" s="107">
        <v>100</v>
      </c>
      <c r="H89" s="106">
        <v>3</v>
      </c>
      <c r="I89" s="106">
        <v>100</v>
      </c>
      <c r="J89" s="106">
        <v>4</v>
      </c>
      <c r="K89" s="107">
        <v>133.3</v>
      </c>
      <c r="L89" s="106">
        <v>4</v>
      </c>
      <c r="M89" s="107">
        <v>133.3</v>
      </c>
      <c r="N89" s="108">
        <v>4</v>
      </c>
      <c r="O89" s="108">
        <v>100</v>
      </c>
      <c r="P89" s="108">
        <v>4</v>
      </c>
      <c r="Q89" s="109">
        <v>100</v>
      </c>
    </row>
    <row r="90" spans="1:17" ht="53.25" customHeight="1">
      <c r="A90" s="20" t="s">
        <v>172</v>
      </c>
      <c r="B90" s="23" t="s">
        <v>50</v>
      </c>
      <c r="C90" s="22" t="s">
        <v>7</v>
      </c>
      <c r="D90" s="17"/>
      <c r="E90" s="17" t="s">
        <v>88</v>
      </c>
      <c r="F90" s="106">
        <v>100</v>
      </c>
      <c r="G90" s="106">
        <v>100</v>
      </c>
      <c r="H90" s="106">
        <v>100</v>
      </c>
      <c r="I90" s="106">
        <v>100</v>
      </c>
      <c r="J90" s="106">
        <v>100</v>
      </c>
      <c r="K90" s="107">
        <v>100</v>
      </c>
      <c r="L90" s="106">
        <v>100</v>
      </c>
      <c r="M90" s="107">
        <v>100</v>
      </c>
      <c r="N90" s="108">
        <v>100</v>
      </c>
      <c r="O90" s="108">
        <v>100</v>
      </c>
      <c r="P90" s="108">
        <v>100</v>
      </c>
      <c r="Q90" s="109">
        <v>100</v>
      </c>
    </row>
    <row r="91" spans="1:17" ht="33" customHeight="1">
      <c r="A91" s="20" t="s">
        <v>173</v>
      </c>
      <c r="B91" s="23" t="s">
        <v>51</v>
      </c>
      <c r="C91" s="22" t="s">
        <v>3</v>
      </c>
      <c r="D91" s="17"/>
      <c r="E91" s="17"/>
      <c r="F91" s="107">
        <v>417.1</v>
      </c>
      <c r="G91" s="106">
        <v>120.1</v>
      </c>
      <c r="H91" s="106">
        <v>336.7</v>
      </c>
      <c r="I91" s="106">
        <v>108.4</v>
      </c>
      <c r="J91" s="106">
        <v>451.5</v>
      </c>
      <c r="K91" s="107">
        <v>108.3</v>
      </c>
      <c r="L91" s="106">
        <v>467.3</v>
      </c>
      <c r="M91" s="107">
        <v>138.8</v>
      </c>
      <c r="N91" s="110">
        <v>471.3</v>
      </c>
      <c r="O91" s="110">
        <v>104.4</v>
      </c>
      <c r="P91" s="110">
        <v>450</v>
      </c>
      <c r="Q91" s="109">
        <f>SUM(P91/L91*100)</f>
        <v>96.29788144660817</v>
      </c>
    </row>
    <row r="92" spans="1:17" ht="50.25" customHeight="1">
      <c r="A92" s="20" t="s">
        <v>174</v>
      </c>
      <c r="B92" s="23" t="s">
        <v>52</v>
      </c>
      <c r="C92" s="22" t="s">
        <v>7</v>
      </c>
      <c r="D92" s="17"/>
      <c r="E92" s="17" t="s">
        <v>88</v>
      </c>
      <c r="F92" s="106">
        <v>27.8</v>
      </c>
      <c r="G92" s="107"/>
      <c r="H92" s="106">
        <v>54.1</v>
      </c>
      <c r="I92" s="106"/>
      <c r="J92" s="106">
        <v>42.6</v>
      </c>
      <c r="K92" s="107"/>
      <c r="L92" s="106">
        <v>37.7</v>
      </c>
      <c r="M92" s="107"/>
      <c r="N92" s="108">
        <v>37.7</v>
      </c>
      <c r="O92" s="108"/>
      <c r="P92" s="108">
        <v>35.9</v>
      </c>
      <c r="Q92" s="109"/>
    </row>
    <row r="93" spans="1:17" ht="75.75" customHeight="1">
      <c r="A93" s="20" t="s">
        <v>175</v>
      </c>
      <c r="B93" s="34" t="s">
        <v>65</v>
      </c>
      <c r="C93" s="22" t="s">
        <v>3</v>
      </c>
      <c r="D93" s="17"/>
      <c r="E93" s="17"/>
      <c r="F93" s="106">
        <v>13.6</v>
      </c>
      <c r="G93" s="107">
        <v>102</v>
      </c>
      <c r="H93" s="106">
        <v>26.6</v>
      </c>
      <c r="I93" s="106">
        <v>103.1</v>
      </c>
      <c r="J93" s="106">
        <v>11.45</v>
      </c>
      <c r="K93" s="107">
        <v>84.1</v>
      </c>
      <c r="L93" s="106">
        <v>22.73</v>
      </c>
      <c r="M93" s="107">
        <v>85.5</v>
      </c>
      <c r="N93" s="108">
        <v>9.38</v>
      </c>
      <c r="O93" s="108">
        <v>81.9</v>
      </c>
      <c r="P93" s="108">
        <v>19.8</v>
      </c>
      <c r="Q93" s="109">
        <f>SUM(P93/L93*100)</f>
        <v>87.10954685437747</v>
      </c>
    </row>
    <row r="94" spans="1:17" ht="75.75" customHeight="1">
      <c r="A94" s="20" t="s">
        <v>176</v>
      </c>
      <c r="B94" s="35" t="s">
        <v>91</v>
      </c>
      <c r="C94" s="30" t="s">
        <v>7</v>
      </c>
      <c r="D94" s="17"/>
      <c r="E94" s="17"/>
      <c r="F94" s="107">
        <v>100</v>
      </c>
      <c r="G94" s="106"/>
      <c r="H94" s="106">
        <v>99.9</v>
      </c>
      <c r="I94" s="106"/>
      <c r="J94" s="107">
        <v>100</v>
      </c>
      <c r="K94" s="107"/>
      <c r="L94" s="107">
        <v>100</v>
      </c>
      <c r="M94" s="107"/>
      <c r="N94" s="109">
        <v>100</v>
      </c>
      <c r="O94" s="108"/>
      <c r="P94" s="109">
        <v>100</v>
      </c>
      <c r="Q94" s="109"/>
    </row>
    <row r="95" spans="1:17" ht="102.75" customHeight="1">
      <c r="A95" s="20" t="s">
        <v>177</v>
      </c>
      <c r="B95" s="35" t="s">
        <v>99</v>
      </c>
      <c r="C95" s="30" t="s">
        <v>49</v>
      </c>
      <c r="D95" s="17"/>
      <c r="E95" s="17"/>
      <c r="F95" s="106">
        <v>827</v>
      </c>
      <c r="G95" s="106">
        <v>136.5</v>
      </c>
      <c r="H95" s="106">
        <v>960</v>
      </c>
      <c r="I95" s="106">
        <v>104.2</v>
      </c>
      <c r="J95" s="106">
        <v>839</v>
      </c>
      <c r="K95" s="107">
        <v>101.5</v>
      </c>
      <c r="L95" s="106">
        <v>908</v>
      </c>
      <c r="M95" s="107">
        <v>94.6</v>
      </c>
      <c r="N95" s="108">
        <v>750</v>
      </c>
      <c r="O95" s="108">
        <v>89.4</v>
      </c>
      <c r="P95" s="108">
        <v>886</v>
      </c>
      <c r="Q95" s="109">
        <f>SUM(P95/L95*100)</f>
        <v>97.57709251101322</v>
      </c>
    </row>
    <row r="96" spans="1:17" ht="99" customHeight="1">
      <c r="A96" s="20" t="s">
        <v>178</v>
      </c>
      <c r="B96" s="35" t="s">
        <v>100</v>
      </c>
      <c r="C96" s="30" t="s">
        <v>81</v>
      </c>
      <c r="D96" s="17"/>
      <c r="E96" s="17"/>
      <c r="F96" s="106">
        <v>1554</v>
      </c>
      <c r="G96" s="106">
        <v>100.6</v>
      </c>
      <c r="H96" s="106">
        <v>1544</v>
      </c>
      <c r="I96" s="107">
        <v>100.7</v>
      </c>
      <c r="J96" s="106">
        <v>1974</v>
      </c>
      <c r="K96" s="107">
        <v>127</v>
      </c>
      <c r="L96" s="106">
        <v>1213</v>
      </c>
      <c r="M96" s="107">
        <v>78.6</v>
      </c>
      <c r="N96" s="108">
        <v>1185</v>
      </c>
      <c r="O96" s="109">
        <v>60</v>
      </c>
      <c r="P96" s="108">
        <v>1213</v>
      </c>
      <c r="Q96" s="109">
        <f>SUM(P96/L96*100)</f>
        <v>100</v>
      </c>
    </row>
    <row r="97" spans="1:17" s="5" customFormat="1" ht="177" customHeight="1">
      <c r="A97" s="20" t="s">
        <v>179</v>
      </c>
      <c r="B97" s="29" t="s">
        <v>92</v>
      </c>
      <c r="C97" s="30" t="s">
        <v>7</v>
      </c>
      <c r="D97" s="36"/>
      <c r="E97" s="36"/>
      <c r="F97" s="42"/>
      <c r="G97" s="42"/>
      <c r="H97" s="42">
        <v>84.9</v>
      </c>
      <c r="I97" s="42"/>
      <c r="J97" s="42"/>
      <c r="K97" s="42"/>
      <c r="L97" s="42">
        <v>85.6</v>
      </c>
      <c r="M97" s="42"/>
      <c r="N97" s="42"/>
      <c r="O97" s="42"/>
      <c r="P97" s="42">
        <v>86.1</v>
      </c>
      <c r="Q97" s="44"/>
    </row>
    <row r="98" spans="1:17" s="5" customFormat="1" ht="53.25" customHeight="1">
      <c r="A98" s="20" t="s">
        <v>180</v>
      </c>
      <c r="B98" s="23" t="s">
        <v>93</v>
      </c>
      <c r="C98" s="22" t="s">
        <v>7</v>
      </c>
      <c r="D98" s="36"/>
      <c r="E98" s="36"/>
      <c r="F98" s="42"/>
      <c r="G98" s="42"/>
      <c r="H98" s="43">
        <v>100</v>
      </c>
      <c r="I98" s="42"/>
      <c r="J98" s="43"/>
      <c r="K98" s="42"/>
      <c r="L98" s="43">
        <v>100</v>
      </c>
      <c r="M98" s="42"/>
      <c r="N98" s="43"/>
      <c r="O98" s="43"/>
      <c r="P98" s="43">
        <v>100</v>
      </c>
      <c r="Q98" s="44"/>
    </row>
    <row r="99" spans="1:17" s="5" customFormat="1" ht="51.75" customHeight="1">
      <c r="A99" s="20" t="s">
        <v>181</v>
      </c>
      <c r="B99" s="23" t="s">
        <v>94</v>
      </c>
      <c r="C99" s="22" t="s">
        <v>7</v>
      </c>
      <c r="D99" s="36"/>
      <c r="E99" s="36"/>
      <c r="F99" s="42"/>
      <c r="G99" s="42"/>
      <c r="H99" s="43">
        <v>91</v>
      </c>
      <c r="I99" s="42"/>
      <c r="J99" s="43"/>
      <c r="K99" s="42"/>
      <c r="L99" s="42">
        <v>91.9</v>
      </c>
      <c r="M99" s="42"/>
      <c r="N99" s="42"/>
      <c r="O99" s="42"/>
      <c r="P99" s="42">
        <v>92.3</v>
      </c>
      <c r="Q99" s="44"/>
    </row>
    <row r="100" spans="1:17" s="5" customFormat="1" ht="51" customHeight="1">
      <c r="A100" s="20" t="s">
        <v>182</v>
      </c>
      <c r="B100" s="23" t="s">
        <v>95</v>
      </c>
      <c r="C100" s="22" t="s">
        <v>7</v>
      </c>
      <c r="D100" s="36"/>
      <c r="E100" s="36"/>
      <c r="F100" s="42"/>
      <c r="G100" s="42"/>
      <c r="H100" s="42">
        <v>97.4</v>
      </c>
      <c r="I100" s="42"/>
      <c r="J100" s="42"/>
      <c r="K100" s="42"/>
      <c r="L100" s="42">
        <v>97.5</v>
      </c>
      <c r="M100" s="42"/>
      <c r="N100" s="42"/>
      <c r="O100" s="42"/>
      <c r="P100" s="43">
        <v>98</v>
      </c>
      <c r="Q100" s="44"/>
    </row>
    <row r="101" spans="1:17" s="5" customFormat="1" ht="50.25" customHeight="1">
      <c r="A101" s="20" t="s">
        <v>183</v>
      </c>
      <c r="B101" s="23" t="s">
        <v>96</v>
      </c>
      <c r="C101" s="22" t="s">
        <v>7</v>
      </c>
      <c r="D101" s="36"/>
      <c r="E101" s="36"/>
      <c r="F101" s="42"/>
      <c r="G101" s="42"/>
      <c r="H101" s="42">
        <v>84</v>
      </c>
      <c r="I101" s="42"/>
      <c r="J101" s="42"/>
      <c r="K101" s="42"/>
      <c r="L101" s="42">
        <v>84.5</v>
      </c>
      <c r="M101" s="42"/>
      <c r="N101" s="42"/>
      <c r="O101" s="42"/>
      <c r="P101" s="43">
        <v>85</v>
      </c>
      <c r="Q101" s="44"/>
    </row>
    <row r="102" spans="1:17" s="5" customFormat="1" ht="53.25" customHeight="1">
      <c r="A102" s="20" t="s">
        <v>184</v>
      </c>
      <c r="B102" s="23" t="s">
        <v>97</v>
      </c>
      <c r="C102" s="22" t="s">
        <v>7</v>
      </c>
      <c r="D102" s="36"/>
      <c r="E102" s="36"/>
      <c r="F102" s="42"/>
      <c r="G102" s="42"/>
      <c r="H102" s="42">
        <v>98.2</v>
      </c>
      <c r="I102" s="42"/>
      <c r="J102" s="42"/>
      <c r="K102" s="42"/>
      <c r="L102" s="42">
        <v>98.1</v>
      </c>
      <c r="M102" s="42"/>
      <c r="N102" s="42"/>
      <c r="O102" s="42"/>
      <c r="P102" s="42">
        <v>99.1</v>
      </c>
      <c r="Q102" s="44"/>
    </row>
    <row r="103" spans="1:17" s="5" customFormat="1" ht="54.75" customHeight="1">
      <c r="A103" s="20" t="s">
        <v>185</v>
      </c>
      <c r="B103" s="23" t="s">
        <v>101</v>
      </c>
      <c r="C103" s="22" t="s">
        <v>7</v>
      </c>
      <c r="D103" s="36"/>
      <c r="E103" s="36"/>
      <c r="F103" s="42"/>
      <c r="G103" s="42"/>
      <c r="H103" s="42">
        <v>85.2</v>
      </c>
      <c r="I103" s="42"/>
      <c r="J103" s="42"/>
      <c r="K103" s="42"/>
      <c r="L103" s="42">
        <v>85.6</v>
      </c>
      <c r="M103" s="42"/>
      <c r="N103" s="42"/>
      <c r="O103" s="42"/>
      <c r="P103" s="42">
        <v>86.1</v>
      </c>
      <c r="Q103" s="44"/>
    </row>
    <row r="104" spans="1:17" s="5" customFormat="1" ht="53.25" customHeight="1">
      <c r="A104" s="20" t="s">
        <v>186</v>
      </c>
      <c r="B104" s="23" t="s">
        <v>98</v>
      </c>
      <c r="C104" s="22" t="s">
        <v>7</v>
      </c>
      <c r="D104" s="36"/>
      <c r="E104" s="36"/>
      <c r="F104" s="42"/>
      <c r="G104" s="42"/>
      <c r="H104" s="43">
        <v>1.9</v>
      </c>
      <c r="I104" s="42"/>
      <c r="J104" s="43"/>
      <c r="K104" s="42"/>
      <c r="L104" s="43">
        <v>2</v>
      </c>
      <c r="M104" s="42"/>
      <c r="N104" s="43"/>
      <c r="O104" s="43"/>
      <c r="P104" s="43">
        <v>1.9</v>
      </c>
      <c r="Q104" s="44"/>
    </row>
    <row r="105" spans="1:17" ht="28.5" customHeight="1">
      <c r="A105" s="16" t="s">
        <v>187</v>
      </c>
      <c r="B105" s="123" t="s">
        <v>39</v>
      </c>
      <c r="C105" s="124"/>
      <c r="D105" s="17"/>
      <c r="E105" s="17"/>
      <c r="F105" s="106"/>
      <c r="G105" s="106"/>
      <c r="H105" s="106"/>
      <c r="I105" s="106"/>
      <c r="J105" s="106"/>
      <c r="K105" s="106"/>
      <c r="L105" s="106"/>
      <c r="M105" s="106"/>
      <c r="N105" s="108"/>
      <c r="O105" s="108"/>
      <c r="P105" s="108"/>
      <c r="Q105" s="108"/>
    </row>
    <row r="106" spans="1:17" ht="101.25" customHeight="1">
      <c r="A106" s="20" t="s">
        <v>188</v>
      </c>
      <c r="B106" s="27" t="s">
        <v>230</v>
      </c>
      <c r="C106" s="22" t="s">
        <v>40</v>
      </c>
      <c r="D106" s="17"/>
      <c r="E106" s="17"/>
      <c r="F106" s="47">
        <v>70427.8</v>
      </c>
      <c r="G106" s="95">
        <v>115.8</v>
      </c>
      <c r="H106" s="96">
        <v>67935.6</v>
      </c>
      <c r="I106" s="67">
        <v>113.1</v>
      </c>
      <c r="J106" s="97">
        <v>73996.7</v>
      </c>
      <c r="K106" s="98">
        <v>105.1</v>
      </c>
      <c r="L106" s="99">
        <v>72375.3</v>
      </c>
      <c r="M106" s="100">
        <v>106.5</v>
      </c>
      <c r="N106" s="101">
        <v>76608</v>
      </c>
      <c r="O106" s="100">
        <v>103.5</v>
      </c>
      <c r="P106" s="99">
        <v>77926.7</v>
      </c>
      <c r="Q106" s="100">
        <v>107.7</v>
      </c>
    </row>
    <row r="107" spans="1:17" ht="49.5" customHeight="1">
      <c r="A107" s="20" t="s">
        <v>189</v>
      </c>
      <c r="B107" s="27" t="s">
        <v>229</v>
      </c>
      <c r="C107" s="22" t="s">
        <v>40</v>
      </c>
      <c r="D107" s="17"/>
      <c r="E107" s="17"/>
      <c r="F107" s="85">
        <v>42873.3</v>
      </c>
      <c r="G107" s="74">
        <v>107.9</v>
      </c>
      <c r="H107" s="75">
        <v>45765</v>
      </c>
      <c r="I107" s="74">
        <v>110.3</v>
      </c>
      <c r="J107" s="102">
        <v>46455</v>
      </c>
      <c r="K107" s="82">
        <v>108.4</v>
      </c>
      <c r="L107" s="86">
        <v>48520.1</v>
      </c>
      <c r="M107" s="83">
        <v>106</v>
      </c>
      <c r="N107" s="103">
        <v>48036.1</v>
      </c>
      <c r="O107" s="83">
        <v>103.4</v>
      </c>
      <c r="P107" s="84">
        <v>48457.7</v>
      </c>
      <c r="Q107" s="83">
        <v>99.9</v>
      </c>
    </row>
    <row r="108" spans="1:17" ht="52.5" customHeight="1">
      <c r="A108" s="20" t="s">
        <v>190</v>
      </c>
      <c r="B108" s="23" t="s">
        <v>41</v>
      </c>
      <c r="C108" s="22" t="s">
        <v>40</v>
      </c>
      <c r="D108" s="17"/>
      <c r="E108" s="17"/>
      <c r="F108" s="104">
        <v>106432.5</v>
      </c>
      <c r="G108" s="74">
        <v>116.8</v>
      </c>
      <c r="H108" s="74">
        <v>217942.5</v>
      </c>
      <c r="I108" s="74">
        <v>106.7</v>
      </c>
      <c r="J108" s="74">
        <v>111796.7</v>
      </c>
      <c r="K108" s="74">
        <v>105</v>
      </c>
      <c r="L108" s="74">
        <v>229388.9</v>
      </c>
      <c r="M108" s="74">
        <v>105.3</v>
      </c>
      <c r="N108" s="82">
        <v>135958.8</v>
      </c>
      <c r="O108" s="82">
        <v>121.6</v>
      </c>
      <c r="P108" s="82">
        <v>253609.3</v>
      </c>
      <c r="Q108" s="82">
        <v>110.6</v>
      </c>
    </row>
    <row r="109" spans="1:17" ht="50.25" customHeight="1">
      <c r="A109" s="20" t="s">
        <v>191</v>
      </c>
      <c r="B109" s="23" t="s">
        <v>45</v>
      </c>
      <c r="C109" s="22" t="s">
        <v>7</v>
      </c>
      <c r="D109" s="17"/>
      <c r="E109" s="17" t="s">
        <v>88</v>
      </c>
      <c r="F109" s="73">
        <v>101.6</v>
      </c>
      <c r="G109" s="74"/>
      <c r="H109" s="75">
        <v>106.9</v>
      </c>
      <c r="I109" s="74"/>
      <c r="J109" s="102">
        <v>102.5</v>
      </c>
      <c r="K109" s="82"/>
      <c r="L109" s="86">
        <v>98.9</v>
      </c>
      <c r="M109" s="83"/>
      <c r="N109" s="105">
        <v>90.7</v>
      </c>
      <c r="O109" s="83"/>
      <c r="P109" s="84">
        <v>86.3</v>
      </c>
      <c r="Q109" s="83"/>
    </row>
    <row r="110" spans="1:17" ht="54" customHeight="1">
      <c r="A110" s="20" t="s">
        <v>192</v>
      </c>
      <c r="B110" s="23" t="s">
        <v>42</v>
      </c>
      <c r="C110" s="22" t="s">
        <v>40</v>
      </c>
      <c r="D110" s="17"/>
      <c r="E110" s="17"/>
      <c r="F110" s="73">
        <v>15131.7</v>
      </c>
      <c r="G110" s="74">
        <v>103.6</v>
      </c>
      <c r="H110" s="75">
        <v>15911.3</v>
      </c>
      <c r="I110" s="74">
        <v>110.2</v>
      </c>
      <c r="J110" s="76">
        <v>16178.4</v>
      </c>
      <c r="K110" s="82">
        <v>106.9</v>
      </c>
      <c r="L110" s="86">
        <v>17145.7</v>
      </c>
      <c r="M110" s="83">
        <v>107.8</v>
      </c>
      <c r="N110" s="105">
        <v>17563.3</v>
      </c>
      <c r="O110" s="83">
        <v>108.6</v>
      </c>
      <c r="P110" s="84">
        <v>19167.5</v>
      </c>
      <c r="Q110" s="83">
        <v>111.8</v>
      </c>
    </row>
    <row r="111" spans="1:17" ht="54" customHeight="1">
      <c r="A111" s="20" t="s">
        <v>193</v>
      </c>
      <c r="B111" s="23" t="s">
        <v>43</v>
      </c>
      <c r="C111" s="22" t="s">
        <v>7</v>
      </c>
      <c r="D111" s="17"/>
      <c r="E111" s="17" t="s">
        <v>88</v>
      </c>
      <c r="F111" s="73">
        <v>176.8</v>
      </c>
      <c r="G111" s="74"/>
      <c r="H111" s="75">
        <v>194.1</v>
      </c>
      <c r="I111" s="74"/>
      <c r="J111" s="76">
        <v>180.1</v>
      </c>
      <c r="K111" s="82"/>
      <c r="L111" s="86">
        <v>190.8</v>
      </c>
      <c r="M111" s="83"/>
      <c r="N111" s="105">
        <v>183.6</v>
      </c>
      <c r="O111" s="83"/>
      <c r="P111" s="84">
        <v>200.4</v>
      </c>
      <c r="Q111" s="83"/>
    </row>
    <row r="112" spans="1:17" ht="30.75" customHeight="1">
      <c r="A112" s="20" t="s">
        <v>194</v>
      </c>
      <c r="B112" s="27" t="s">
        <v>228</v>
      </c>
      <c r="C112" s="22" t="s">
        <v>44</v>
      </c>
      <c r="D112" s="17"/>
      <c r="E112" s="17"/>
      <c r="F112" s="104">
        <v>66.5</v>
      </c>
      <c r="G112" s="74">
        <v>120.7</v>
      </c>
      <c r="H112" s="74">
        <v>141.8</v>
      </c>
      <c r="I112" s="74">
        <v>104.2</v>
      </c>
      <c r="J112" s="74">
        <v>68.5</v>
      </c>
      <c r="K112" s="74">
        <v>103.1</v>
      </c>
      <c r="L112" s="74">
        <v>146.7</v>
      </c>
      <c r="M112" s="74">
        <v>103.4</v>
      </c>
      <c r="N112" s="77">
        <v>86.9</v>
      </c>
      <c r="O112" s="77">
        <v>126.9</v>
      </c>
      <c r="P112" s="77">
        <v>163.2</v>
      </c>
      <c r="Q112" s="77">
        <v>111.2</v>
      </c>
    </row>
    <row r="113" spans="1:17" ht="44.25" customHeight="1">
      <c r="A113" s="20" t="s">
        <v>195</v>
      </c>
      <c r="B113" s="23" t="s">
        <v>77</v>
      </c>
      <c r="C113" s="22" t="s">
        <v>44</v>
      </c>
      <c r="D113" s="17"/>
      <c r="E113" s="17"/>
      <c r="F113" s="104">
        <v>31</v>
      </c>
      <c r="G113" s="74">
        <v>109.2</v>
      </c>
      <c r="H113" s="74">
        <v>59.6</v>
      </c>
      <c r="I113" s="74">
        <v>108.9</v>
      </c>
      <c r="J113" s="74">
        <v>33.2</v>
      </c>
      <c r="K113" s="74">
        <v>107</v>
      </c>
      <c r="L113" s="74">
        <v>64</v>
      </c>
      <c r="M113" s="74">
        <v>107.5</v>
      </c>
      <c r="N113" s="77">
        <v>37.4</v>
      </c>
      <c r="O113" s="77">
        <v>112.6</v>
      </c>
      <c r="P113" s="77">
        <v>69.7</v>
      </c>
      <c r="Q113" s="77">
        <v>108.8</v>
      </c>
    </row>
    <row r="114" spans="1:17" ht="55.5" customHeight="1">
      <c r="A114" s="20" t="s">
        <v>196</v>
      </c>
      <c r="B114" s="27" t="s">
        <v>78</v>
      </c>
      <c r="C114" s="28" t="s">
        <v>60</v>
      </c>
      <c r="D114" s="17"/>
      <c r="E114" s="17"/>
      <c r="F114" s="49">
        <v>11.2</v>
      </c>
      <c r="G114" s="49">
        <v>88.2</v>
      </c>
      <c r="H114" s="49">
        <v>14.6</v>
      </c>
      <c r="I114" s="50">
        <v>110.6</v>
      </c>
      <c r="J114" s="49">
        <v>15.3</v>
      </c>
      <c r="K114" s="50">
        <v>136.6</v>
      </c>
      <c r="L114" s="49">
        <v>15.4</v>
      </c>
      <c r="M114" s="50">
        <v>105.5</v>
      </c>
      <c r="N114" s="47">
        <v>16.3</v>
      </c>
      <c r="O114" s="47">
        <v>107.9</v>
      </c>
      <c r="P114" s="47">
        <v>16.3</v>
      </c>
      <c r="Q114" s="48">
        <f>SUM(P114/L114*100)</f>
        <v>105.84415584415585</v>
      </c>
    </row>
    <row r="115" spans="1:17" ht="17.25" customHeight="1">
      <c r="A115" s="6"/>
      <c r="B115" s="7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6"/>
      <c r="O115" s="6"/>
      <c r="P115" s="6"/>
      <c r="Q115" s="6"/>
    </row>
    <row r="116" spans="1:17" ht="18.75" hidden="1">
      <c r="A116" s="6"/>
      <c r="B116" s="7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"/>
      <c r="O116" s="6"/>
      <c r="P116" s="6"/>
      <c r="Q116" s="6"/>
    </row>
    <row r="117" spans="1:17" ht="22.5">
      <c r="A117" s="6"/>
      <c r="B117" s="10" t="s">
        <v>219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ht="12.75">
      <c r="B118" s="4"/>
    </row>
    <row r="119" ht="18.75">
      <c r="B119" s="6" t="s">
        <v>251</v>
      </c>
    </row>
  </sheetData>
  <sheetProtection/>
  <mergeCells count="16">
    <mergeCell ref="B47:C47"/>
    <mergeCell ref="B19:C19"/>
    <mergeCell ref="B6:C6"/>
    <mergeCell ref="B10:C10"/>
    <mergeCell ref="B44:C44"/>
    <mergeCell ref="B28:C28"/>
    <mergeCell ref="A2:Q2"/>
    <mergeCell ref="A3:Q3"/>
    <mergeCell ref="B84:C84"/>
    <mergeCell ref="B105:C105"/>
    <mergeCell ref="B50:C50"/>
    <mergeCell ref="B53:C53"/>
    <mergeCell ref="B65:C65"/>
    <mergeCell ref="B56:C56"/>
    <mergeCell ref="B69:C69"/>
    <mergeCell ref="B78:C7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0" r:id="rId1"/>
  <rowBreaks count="4" manualBreakCount="4">
    <brk id="27" max="255" man="1"/>
    <brk id="65" max="255" man="1"/>
    <brk id="88" max="16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2015-04-23T05:20:59Z</cp:lastPrinted>
  <dcterms:created xsi:type="dcterms:W3CDTF">2007-04-10T02:31:52Z</dcterms:created>
  <dcterms:modified xsi:type="dcterms:W3CDTF">2015-07-25T05:48:33Z</dcterms:modified>
  <cp:category/>
  <cp:version/>
  <cp:contentType/>
  <cp:contentStatus/>
</cp:coreProperties>
</file>