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980" windowHeight="14280" tabRatio="637" activeTab="0"/>
  </bookViews>
  <sheets>
    <sheet name="Лист1" sheetId="1" r:id="rId1"/>
  </sheets>
  <definedNames>
    <definedName name="_xlnm.Print_Titles" localSheetId="0">'Лист1'!$5:$5</definedName>
    <definedName name="_xlnm.Print_Area" localSheetId="0">'Лист1'!$A$1:$Q$121</definedName>
  </definedNames>
  <calcPr fullCalcOnLoad="1"/>
</workbook>
</file>

<file path=xl/sharedStrings.xml><?xml version="1.0" encoding="utf-8"?>
<sst xmlns="http://schemas.openxmlformats.org/spreadsheetml/2006/main" count="362" uniqueCount="259">
  <si>
    <t>Показатели</t>
  </si>
  <si>
    <t>тыс.человек</t>
  </si>
  <si>
    <t xml:space="preserve">     в действующих ценах каждого года</t>
  </si>
  <si>
    <t>млн. рублей</t>
  </si>
  <si>
    <t xml:space="preserve">   - добыча полезных ископаемых</t>
  </si>
  <si>
    <t xml:space="preserve">   - обрабатывающие производства</t>
  </si>
  <si>
    <t xml:space="preserve">   - производство и распределение электроэнергии, газа и воды   </t>
  </si>
  <si>
    <t>%</t>
  </si>
  <si>
    <t>Производство основных видов промышленной продукции:</t>
  </si>
  <si>
    <t>млн.тонн</t>
  </si>
  <si>
    <t>млрд.куб.м</t>
  </si>
  <si>
    <t>Производство электроэнергии</t>
  </si>
  <si>
    <t>млрд.кВт. час.</t>
  </si>
  <si>
    <t>тыс.куб.м</t>
  </si>
  <si>
    <t>Производство пиломатериалов</t>
  </si>
  <si>
    <t>млн.руб.</t>
  </si>
  <si>
    <t>млн.рублей</t>
  </si>
  <si>
    <t>Производство сельскохозяйственной продукции (без учета населения):</t>
  </si>
  <si>
    <t>скот и птица (на убой в живом весе)</t>
  </si>
  <si>
    <t>тыс.тонн</t>
  </si>
  <si>
    <t>молоко</t>
  </si>
  <si>
    <t>яйцо</t>
  </si>
  <si>
    <t>млн.штук</t>
  </si>
  <si>
    <t>картофель</t>
  </si>
  <si>
    <t>овощи</t>
  </si>
  <si>
    <t>поголовье скота</t>
  </si>
  <si>
    <t>тыс.голов</t>
  </si>
  <si>
    <t xml:space="preserve">Финансы: </t>
  </si>
  <si>
    <t>Доходы  бюджета муниципального образования</t>
  </si>
  <si>
    <t>Расходы  бюджета муниципального образования</t>
  </si>
  <si>
    <t>тыс.кв.м</t>
  </si>
  <si>
    <t>Общеобразовательные школы</t>
  </si>
  <si>
    <t>уч. мест</t>
  </si>
  <si>
    <t>Дошкольные образовательные учреждения</t>
  </si>
  <si>
    <t xml:space="preserve">мест </t>
  </si>
  <si>
    <t>Поликлиники</t>
  </si>
  <si>
    <t>посещений в смену</t>
  </si>
  <si>
    <t>Больницы</t>
  </si>
  <si>
    <t>койко/мест</t>
  </si>
  <si>
    <t>Уровень жизни населения:</t>
  </si>
  <si>
    <t>рублей</t>
  </si>
  <si>
    <t>Потребительские расходы на душу населения</t>
  </si>
  <si>
    <t>Средний размер дохода пенсионера (на конец года отчетного периода)</t>
  </si>
  <si>
    <t xml:space="preserve">Соотношение среднемесячного дохода  и прожиточного минимума пенсионера </t>
  </si>
  <si>
    <t>тыс.рублей</t>
  </si>
  <si>
    <t>Реальные располагаемые денежные доходы неселения</t>
  </si>
  <si>
    <t>Конструкции и детали железобетонные</t>
  </si>
  <si>
    <t>Добыча нефти, включая газовый конденсат</t>
  </si>
  <si>
    <t>Жилые дома (общая площадь квартир)</t>
  </si>
  <si>
    <t>единиц</t>
  </si>
  <si>
    <t>Установленный стандарт уровня платежей населения за ЖКУ</t>
  </si>
  <si>
    <t>Общая дебиторская задолженность ЖКК</t>
  </si>
  <si>
    <t>Доля задолженности населения в общем объеме дебиторской задолженности ЖКК</t>
  </si>
  <si>
    <t>Среднесписочная численность работников (без внешних совместителей) по полному кругу организаций</t>
  </si>
  <si>
    <t>Среднесписочная численность работников (без внешних совместителей) по организациям, не относящимся к субъектам малого предпринимательства</t>
  </si>
  <si>
    <t>Индекс физического объема</t>
  </si>
  <si>
    <t>Индекс промышленного производства</t>
  </si>
  <si>
    <t>в % к предыдущему году</t>
  </si>
  <si>
    <t>Индекс производства</t>
  </si>
  <si>
    <t>% к предыдущему году в сопоставимых ценах</t>
  </si>
  <si>
    <t>тыс. единиц</t>
  </si>
  <si>
    <t>хлеб и хлебобулочные изделия</t>
  </si>
  <si>
    <t>колбасные изделия</t>
  </si>
  <si>
    <t>тонн</t>
  </si>
  <si>
    <t>в том числе: безвозмездные поступления от других бюджетов бюджетной системы Российской Федерации</t>
  </si>
  <si>
    <t xml:space="preserve">Объем предоставленных субсидий на оплату жилого помещения и коммунальных услуг </t>
  </si>
  <si>
    <t>Миграционный прирост (убыль) населения</t>
  </si>
  <si>
    <t>Производство местной  пищевой продукции:</t>
  </si>
  <si>
    <t>Демография:</t>
  </si>
  <si>
    <t>Труд и занятость населения:</t>
  </si>
  <si>
    <t>молоко прошедшее промышленную обработку</t>
  </si>
  <si>
    <t>Жилищно- коммунальный комплекс:</t>
  </si>
  <si>
    <t>Объем отгруженных товаров собственного производства, выполненных работ и услуг собственными силами (по крупным и средним) производителей промышленной продукции</t>
  </si>
  <si>
    <t>Объем инвестиций в основной капитал</t>
  </si>
  <si>
    <t xml:space="preserve">Объем работ, выполненных по виду деятельности "Строительство" </t>
  </si>
  <si>
    <t>Оборот розничной торговли</t>
  </si>
  <si>
    <t>Объем реализации платных услуг</t>
  </si>
  <si>
    <t>Объем реализации платных услуг на 1 жителя</t>
  </si>
  <si>
    <t>единицы измерения</t>
  </si>
  <si>
    <t>Динамика основных показателей</t>
  </si>
  <si>
    <t>человек</t>
  </si>
  <si>
    <t>Число организаций, оказывающих жилищно-коммунальные услуги, из них:</t>
  </si>
  <si>
    <t>число организаций на рынке жилищных услуг</t>
  </si>
  <si>
    <t>число организаций, оказывающих коммунальные услуги</t>
  </si>
  <si>
    <t>в том числе: частной формы собственности</t>
  </si>
  <si>
    <t xml:space="preserve">  январь-март    2009 года</t>
  </si>
  <si>
    <t>Индекс  производства</t>
  </si>
  <si>
    <t>х</t>
  </si>
  <si>
    <t xml:space="preserve">из них численность официально зарегистрированных безработных </t>
  </si>
  <si>
    <t>Численность граждан, обратившихся за содействием в поиске подходящей работы в органы службы занятости населения (на конец периода)</t>
  </si>
  <si>
    <t>Фактический уровень возмещения населением затрат за предоставление жилищно-коммунальных услуг</t>
  </si>
  <si>
    <t>Удельный вес общей площади жилых помещений, оборудованной одновременно водопроводом, водоотведением (канализацией), отоплением, горячим водоснабжением, газом или напольными плитамик общей площади жилых помещений</t>
  </si>
  <si>
    <t>Удельный вес площади оборудованной водопроводом</t>
  </si>
  <si>
    <t>Удельный вес площади оборудованной канализацией</t>
  </si>
  <si>
    <t>Удельный вес площади оборудованной отоплением</t>
  </si>
  <si>
    <t>Удельный вес площади оборудованной ваннами (душем)</t>
  </si>
  <si>
    <t>Удельный вес площади оборудованной газом</t>
  </si>
  <si>
    <t>Удельный вес площади оборудованной напольными электрическими плитами</t>
  </si>
  <si>
    <t>Число семей, получавших субсидии на оплату жилого помещения и коммунальных услуг (на конец отчетного периода)</t>
  </si>
  <si>
    <t>Численность лиц, проживающих в семьях, получавших субсидии на оплату жилого помещения и коммунальных услуг (на конец отчетного периода)</t>
  </si>
  <si>
    <t>Удельный вес площади оборудованной горячим водоснабжением</t>
  </si>
  <si>
    <t>в т.ч. просроченная</t>
  </si>
  <si>
    <t>Производство древесины необработанной</t>
  </si>
  <si>
    <t>№ п/п</t>
  </si>
  <si>
    <t>1.</t>
  </si>
  <si>
    <t>2.</t>
  </si>
  <si>
    <t>1.1.</t>
  </si>
  <si>
    <t>1.2.</t>
  </si>
  <si>
    <t>1.3.</t>
  </si>
  <si>
    <t>2.1</t>
  </si>
  <si>
    <t>2.2</t>
  </si>
  <si>
    <t>2.3</t>
  </si>
  <si>
    <t>2.3.1</t>
  </si>
  <si>
    <t>2.4</t>
  </si>
  <si>
    <t>3.</t>
  </si>
  <si>
    <t>3.1</t>
  </si>
  <si>
    <t>3.2</t>
  </si>
  <si>
    <t>3.3</t>
  </si>
  <si>
    <t>3.4</t>
  </si>
  <si>
    <t>3.5</t>
  </si>
  <si>
    <t>3.6</t>
  </si>
  <si>
    <t>3.7</t>
  </si>
  <si>
    <t>4.</t>
  </si>
  <si>
    <t>4.1</t>
  </si>
  <si>
    <t>4.2</t>
  </si>
  <si>
    <t>4.3</t>
  </si>
  <si>
    <t>4.4</t>
  </si>
  <si>
    <t>4.5</t>
  </si>
  <si>
    <t>4.6</t>
  </si>
  <si>
    <t>4.7</t>
  </si>
  <si>
    <t>5.</t>
  </si>
  <si>
    <t>5.1</t>
  </si>
  <si>
    <t>6.</t>
  </si>
  <si>
    <t>6.1</t>
  </si>
  <si>
    <t>7.</t>
  </si>
  <si>
    <t>7.1</t>
  </si>
  <si>
    <t>8.</t>
  </si>
  <si>
    <t>8.1</t>
  </si>
  <si>
    <t>9.</t>
  </si>
  <si>
    <t>9.1</t>
  </si>
  <si>
    <t>9.2</t>
  </si>
  <si>
    <t>9.3</t>
  </si>
  <si>
    <t>9.4</t>
  </si>
  <si>
    <t>9.5</t>
  </si>
  <si>
    <t>9.6</t>
  </si>
  <si>
    <t>9.7</t>
  </si>
  <si>
    <t>10.</t>
  </si>
  <si>
    <t>10.1</t>
  </si>
  <si>
    <t>10.2</t>
  </si>
  <si>
    <t>10.3</t>
  </si>
  <si>
    <t>12.</t>
  </si>
  <si>
    <t>12.1</t>
  </si>
  <si>
    <t>12.2</t>
  </si>
  <si>
    <t>12.3</t>
  </si>
  <si>
    <t>12.4</t>
  </si>
  <si>
    <t>12.5</t>
  </si>
  <si>
    <t>12.5.1</t>
  </si>
  <si>
    <t>12.6</t>
  </si>
  <si>
    <t>12.6.1</t>
  </si>
  <si>
    <t>13.</t>
  </si>
  <si>
    <t>13.1</t>
  </si>
  <si>
    <t>13.2</t>
  </si>
  <si>
    <t>13.3</t>
  </si>
  <si>
    <t>13.4</t>
  </si>
  <si>
    <t>13.5</t>
  </si>
  <si>
    <t>14.</t>
  </si>
  <si>
    <t>14.1</t>
  </si>
  <si>
    <t>14.1.1</t>
  </si>
  <si>
    <t>14.1.2</t>
  </si>
  <si>
    <t>14.2.1</t>
  </si>
  <si>
    <t>14.2.2</t>
  </si>
  <si>
    <t>14.3</t>
  </si>
  <si>
    <t>14.4</t>
  </si>
  <si>
    <t>14.5</t>
  </si>
  <si>
    <t>14.6</t>
  </si>
  <si>
    <t>14.7</t>
  </si>
  <si>
    <t>14.8</t>
  </si>
  <si>
    <t>14.9</t>
  </si>
  <si>
    <t>14.10</t>
  </si>
  <si>
    <t>14.11</t>
  </si>
  <si>
    <t>14.12</t>
  </si>
  <si>
    <t>14.13</t>
  </si>
  <si>
    <t>14.14</t>
  </si>
  <si>
    <t>14.15</t>
  </si>
  <si>
    <t>14.16</t>
  </si>
  <si>
    <t>14.17</t>
  </si>
  <si>
    <t>15.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</si>
  <si>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</si>
  <si>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</si>
  <si>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</si>
  <si>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</si>
  <si>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</si>
  <si>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</si>
  <si>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</si>
  <si>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</si>
  <si>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</si>
  <si>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 xml:space="preserve">Уровень зарегистрированной безработицы (на конец периода) </t>
  </si>
  <si>
    <t>Вновь созданные рабочие места, в том числе</t>
  </si>
  <si>
    <t xml:space="preserve">        постоянные</t>
  </si>
  <si>
    <t xml:space="preserve">        временные</t>
  </si>
  <si>
    <t>2.5</t>
  </si>
  <si>
    <t>2.5.1</t>
  </si>
  <si>
    <t>2.5.2</t>
  </si>
  <si>
    <t>4.8</t>
  </si>
  <si>
    <t>4.9</t>
  </si>
  <si>
    <t>4.10</t>
  </si>
  <si>
    <t>4.11</t>
  </si>
  <si>
    <t>4.12</t>
  </si>
  <si>
    <t>4.13</t>
  </si>
  <si>
    <t>4.14</t>
  </si>
  <si>
    <t>Производство блоков дверных</t>
  </si>
  <si>
    <t>Производство блоков оконных</t>
  </si>
  <si>
    <t>Производство щепы технологической</t>
  </si>
  <si>
    <t>Производство плиты древесностружечной (ДСП)</t>
  </si>
  <si>
    <t>Производство плиты древесноволокнистой (МДФ)</t>
  </si>
  <si>
    <t>Производство шпонированного бруса ЛВЛ</t>
  </si>
  <si>
    <t>Производство фанеры хвойной</t>
  </si>
  <si>
    <t>Производство деревянных домов заводского изготовления</t>
  </si>
  <si>
    <r>
      <t xml:space="preserve">  </t>
    </r>
    <r>
      <rPr>
        <vertAlign val="superscript"/>
        <sz val="14"/>
        <rFont val="Times New Roman"/>
        <family val="1"/>
      </rPr>
      <t xml:space="preserve">1 </t>
    </r>
    <r>
      <rPr>
        <sz val="14"/>
        <rFont val="Times New Roman"/>
        <family val="1"/>
      </rPr>
      <t>Темпы изменения , указываются для тех показателей, которые не являются относительными; для тех показателей с которыми не указаны индексы физического объема.</t>
    </r>
  </si>
  <si>
    <t>тыс.усл.кв.м</t>
  </si>
  <si>
    <t>тыс.пл.куб.м</t>
  </si>
  <si>
    <t>усл.куб.м</t>
  </si>
  <si>
    <t>Вывозка древесины</t>
  </si>
  <si>
    <t>4.15</t>
  </si>
  <si>
    <t>Численность населения (среднегодовая)</t>
  </si>
  <si>
    <t xml:space="preserve">Добыча газа природного и попутного     </t>
  </si>
  <si>
    <t>Оборот розничной торговли на 1 жителя</t>
  </si>
  <si>
    <t>Среднедушевые  денежные доходы населения</t>
  </si>
  <si>
    <t>Среднемесячная номинальная начисленная заработная плата одного работника по крупным и средним предприятиям</t>
  </si>
  <si>
    <r>
      <t xml:space="preserve">Темп роста 
января-марта    2009 года 
к январю- марту    2008 года, % </t>
    </r>
    <r>
      <rPr>
        <vertAlign val="superscript"/>
        <sz val="18"/>
        <rFont val="Times New Roman Cyr"/>
        <family val="1"/>
      </rPr>
      <t>1</t>
    </r>
  </si>
  <si>
    <r>
      <t>Естествен</t>
    </r>
    <r>
      <rPr>
        <sz val="18"/>
        <rFont val="Times New Roman Cyr"/>
        <family val="0"/>
      </rPr>
      <t>ный прирост (убыль)</t>
    </r>
    <r>
      <rPr>
        <sz val="18"/>
        <rFont val="Times New Roman Cyr"/>
        <family val="1"/>
      </rPr>
      <t xml:space="preserve"> населения</t>
    </r>
  </si>
  <si>
    <r>
      <t xml:space="preserve">Ввод </t>
    </r>
    <r>
      <rPr>
        <b/>
        <sz val="18"/>
        <rFont val="Times New Roman Cyr"/>
        <family val="0"/>
      </rPr>
      <t>в действие жилых домов</t>
    </r>
    <r>
      <rPr>
        <b/>
        <sz val="18"/>
        <rFont val="Times New Roman Cyr"/>
        <family val="1"/>
      </rPr>
      <t xml:space="preserve"> и объектов соцкультбыта:</t>
    </r>
  </si>
  <si>
    <t xml:space="preserve">% к предыдущему году </t>
  </si>
  <si>
    <t xml:space="preserve"> 2014 год</t>
  </si>
  <si>
    <r>
      <t>Темп роста 2015 года к 2014 году, %</t>
    </r>
    <r>
      <rPr>
        <vertAlign val="superscript"/>
        <sz val="18"/>
        <rFont val="Times New Roman Cyr"/>
        <family val="0"/>
      </rPr>
      <t>1</t>
    </r>
  </si>
  <si>
    <t xml:space="preserve"> 2015 год</t>
  </si>
  <si>
    <r>
      <t>Темп роста 2014 года к   2013 году</t>
    </r>
    <r>
      <rPr>
        <vertAlign val="superscript"/>
        <sz val="18"/>
        <rFont val="Times New Roman Cyr"/>
        <family val="1"/>
      </rPr>
      <t>1</t>
    </r>
    <r>
      <rPr>
        <sz val="18"/>
        <rFont val="Times New Roman Cyr"/>
        <family val="1"/>
      </rPr>
      <t>, %</t>
    </r>
    <r>
      <rPr>
        <vertAlign val="superscript"/>
        <sz val="18"/>
        <rFont val="Times New Roman Cyr"/>
        <family val="1"/>
      </rPr>
      <t xml:space="preserve"> </t>
    </r>
  </si>
  <si>
    <t>Количество транспортных средств в собственности граждан, зарегистрированных в установленном порядке, состоящих на учете **</t>
  </si>
  <si>
    <t>** - В связи с переводом РЭГ ОГИБДД ОМВД России по городу Югорску на новую информационную систему "ФИС ГИБДД-М", получить информацию о всех зарегистрированных на территории города Югорска транспортных средствах, 
находящихся в собственности граждан, не представляется возможным.</t>
  </si>
  <si>
    <t>Прибыль прибыльных предприятий*</t>
  </si>
  <si>
    <t>Кредиторская задолженность*</t>
  </si>
  <si>
    <t>Дебиторская задолженность*</t>
  </si>
  <si>
    <t>январь-июнь 2014 года</t>
  </si>
  <si>
    <r>
      <t>Темп роста  января-июня 2014 года к январю-июню 2013 года, %</t>
    </r>
    <r>
      <rPr>
        <vertAlign val="superscript"/>
        <sz val="18"/>
        <rFont val="Times New Roman Cyr"/>
        <family val="0"/>
      </rPr>
      <t>1</t>
    </r>
  </si>
  <si>
    <t>январь-июнь 2015 года</t>
  </si>
  <si>
    <r>
      <t>Темп роста  января-июня 2015 года к январю-июнь 2014 года, %</t>
    </r>
    <r>
      <rPr>
        <vertAlign val="superscript"/>
        <sz val="18"/>
        <rFont val="Times New Roman Cyr"/>
        <family val="0"/>
      </rPr>
      <t>1</t>
    </r>
  </si>
  <si>
    <t>январь-июнь 2016 года</t>
  </si>
  <si>
    <r>
      <t>Темп роста  января-июня 2016 года к январю-июню 2015 году, %</t>
    </r>
    <r>
      <rPr>
        <vertAlign val="superscript"/>
        <sz val="18"/>
        <rFont val="Times New Roman Cyr"/>
        <family val="0"/>
      </rPr>
      <t>1</t>
    </r>
  </si>
  <si>
    <t>социально-экономического развития МО городской округ город Югорск за январь-июнь 2016 года</t>
  </si>
  <si>
    <t xml:space="preserve"> 2016 год
(оценка)</t>
  </si>
  <si>
    <r>
      <t>Темп роста 2016 года к 2015 году, %</t>
    </r>
    <r>
      <rPr>
        <vertAlign val="superscript"/>
        <sz val="18"/>
        <rFont val="Times New Roman Cyr"/>
        <family val="0"/>
      </rPr>
      <t>1</t>
    </r>
  </si>
  <si>
    <t>в 2,2 р.</t>
  </si>
  <si>
    <t>-</t>
  </si>
  <si>
    <t>в 5,0 р.</t>
  </si>
  <si>
    <t>в 2,7 р.</t>
  </si>
  <si>
    <t>в 3,8 р.</t>
  </si>
  <si>
    <t>* Статистическая информация за январь-июнь 2016 года отсутствует.</t>
  </si>
  <si>
    <t>в 2 раза</t>
  </si>
  <si>
    <t>в 2,6 р.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</si>
</sst>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"/>
    <numFmt numFmtId="170" formatCode="0.000"/>
    <numFmt numFmtId="171" formatCode="0.000000"/>
    <numFmt numFmtId="172" formatCode="0.00000"/>
    <numFmt numFmtId="173" formatCode="0.0000"/>
    <numFmt numFmtId="174" formatCode="#,##0.0"/>
    <numFmt numFmtId="175" formatCode="0.0000000"/>
    <numFmt numFmtId="176" formatCode="#,##0.000"/>
    <numFmt numFmtId="177" formatCode="#,##0.0000"/>
  </numFmts>
  <fonts count="56">
    <font>
      <sz val="10"/>
      <name val="Arial Cyr"/>
      <family val="0"/>
    </font>
    <font>
      <sz val="10"/>
      <name val="Times New Roman Cyr"/>
      <family val="1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sz val="10"/>
      <color indexed="12"/>
      <name val="Times New Roman Cyr"/>
      <family val="1"/>
    </font>
    <font>
      <b/>
      <sz val="16"/>
      <name val="Times New Roman Cyr"/>
      <family val="1"/>
    </font>
    <font>
      <sz val="16"/>
      <name val="Arial Cyr"/>
      <family val="0"/>
    </font>
    <font>
      <sz val="16"/>
      <name val="Times New Roman Cyr"/>
      <family val="1"/>
    </font>
    <font>
      <sz val="14"/>
      <name val="Times New Roman"/>
      <family val="1"/>
    </font>
    <font>
      <vertAlign val="superscript"/>
      <sz val="14"/>
      <name val="Times New Roman"/>
      <family val="1"/>
    </font>
    <font>
      <b/>
      <sz val="18"/>
      <name val="Times New Roman Cyr"/>
      <family val="1"/>
    </font>
    <font>
      <sz val="18"/>
      <name val="Times New Roman Cyr"/>
      <family val="1"/>
    </font>
    <font>
      <sz val="18"/>
      <name val="Times New Roman"/>
      <family val="1"/>
    </font>
    <font>
      <vertAlign val="superscript"/>
      <sz val="18"/>
      <name val="Times New Roman Cyr"/>
      <family val="1"/>
    </font>
    <font>
      <sz val="18"/>
      <name val="Arial Cyr"/>
      <family val="0"/>
    </font>
    <font>
      <sz val="18"/>
      <color indexed="8"/>
      <name val="Times New Roman"/>
      <family val="1"/>
    </font>
    <font>
      <i/>
      <sz val="18"/>
      <name val="Times New Roman"/>
      <family val="1"/>
    </font>
    <font>
      <sz val="18"/>
      <color indexed="12"/>
      <name val="Times New Roman Cyr"/>
      <family val="1"/>
    </font>
    <font>
      <sz val="16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97">
    <xf numFmtId="0" fontId="0" fillId="0" borderId="0" xfId="0" applyAlignment="1">
      <alignment/>
    </xf>
    <xf numFmtId="0" fontId="10" fillId="0" borderId="0" xfId="0" applyFont="1" applyFill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horizontal="left" wrapText="1"/>
    </xf>
    <xf numFmtId="49" fontId="12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169" fontId="9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 applyProtection="1">
      <alignment horizontal="left" vertical="center" wrapText="1" indent="1"/>
      <protection/>
    </xf>
    <xf numFmtId="0" fontId="17" fillId="0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/>
    </xf>
    <xf numFmtId="169" fontId="9" fillId="0" borderId="10" xfId="0" applyNumberFormat="1" applyFont="1" applyFill="1" applyBorder="1" applyAlignment="1">
      <alignment horizontal="center" vertical="center"/>
    </xf>
    <xf numFmtId="169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 vertical="center"/>
    </xf>
    <xf numFmtId="174" fontId="9" fillId="0" borderId="10" xfId="0" applyNumberFormat="1" applyFont="1" applyFill="1" applyBorder="1" applyAlignment="1">
      <alignment horizontal="center" vertical="center" wrapText="1"/>
    </xf>
    <xf numFmtId="174" fontId="9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169" fontId="1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74" fontId="1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74" fontId="9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top" wrapText="1"/>
    </xf>
    <xf numFmtId="0" fontId="16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49" fontId="13" fillId="0" borderId="10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top" wrapText="1"/>
    </xf>
    <xf numFmtId="0" fontId="16" fillId="0" borderId="12" xfId="0" applyFont="1" applyFill="1" applyBorder="1" applyAlignment="1">
      <alignment vertical="top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/>
    </xf>
    <xf numFmtId="174" fontId="9" fillId="0" borderId="12" xfId="0" applyNumberFormat="1" applyFont="1" applyFill="1" applyBorder="1" applyAlignment="1">
      <alignment horizontal="center"/>
    </xf>
    <xf numFmtId="174" fontId="20" fillId="0" borderId="12" xfId="0" applyNumberFormat="1" applyFont="1" applyFill="1" applyBorder="1" applyAlignment="1">
      <alignment horizontal="center" wrapText="1"/>
    </xf>
    <xf numFmtId="174" fontId="20" fillId="0" borderId="12" xfId="0" applyNumberFormat="1" applyFont="1" applyFill="1" applyBorder="1" applyAlignment="1">
      <alignment horizontal="center"/>
    </xf>
    <xf numFmtId="174" fontId="9" fillId="0" borderId="13" xfId="0" applyNumberFormat="1" applyFont="1" applyFill="1" applyBorder="1" applyAlignment="1">
      <alignment horizontal="center"/>
    </xf>
    <xf numFmtId="174" fontId="9" fillId="0" borderId="14" xfId="0" applyNumberFormat="1" applyFont="1" applyFill="1" applyBorder="1" applyAlignment="1">
      <alignment horizontal="center"/>
    </xf>
    <xf numFmtId="174" fontId="20" fillId="0" borderId="14" xfId="0" applyNumberFormat="1" applyFont="1" applyFill="1" applyBorder="1" applyAlignment="1">
      <alignment horizontal="center" wrapText="1"/>
    </xf>
    <xf numFmtId="174" fontId="20" fillId="0" borderId="14" xfId="0" applyNumberFormat="1" applyFont="1" applyFill="1" applyBorder="1" applyAlignment="1">
      <alignment horizontal="center"/>
    </xf>
    <xf numFmtId="174" fontId="20" fillId="0" borderId="10" xfId="0" applyNumberFormat="1" applyFont="1" applyFill="1" applyBorder="1" applyAlignment="1">
      <alignment horizontal="center" wrapText="1"/>
    </xf>
    <xf numFmtId="174" fontId="9" fillId="0" borderId="12" xfId="0" applyNumberFormat="1" applyFont="1" applyFill="1" applyBorder="1" applyAlignment="1">
      <alignment horizontal="center" vertical="center"/>
    </xf>
    <xf numFmtId="174" fontId="20" fillId="0" borderId="12" xfId="0" applyNumberFormat="1" applyFont="1" applyFill="1" applyBorder="1" applyAlignment="1">
      <alignment horizontal="center" vertical="center" wrapText="1"/>
    </xf>
    <xf numFmtId="174" fontId="20" fillId="0" borderId="12" xfId="0" applyNumberFormat="1" applyFont="1" applyFill="1" applyBorder="1" applyAlignment="1">
      <alignment horizontal="center" vertical="center"/>
    </xf>
    <xf numFmtId="174" fontId="20" fillId="0" borderId="10" xfId="0" applyNumberFormat="1" applyFont="1" applyFill="1" applyBorder="1" applyAlignment="1">
      <alignment horizontal="center" vertical="center"/>
    </xf>
    <xf numFmtId="174" fontId="20" fillId="0" borderId="10" xfId="0" applyNumberFormat="1" applyFont="1" applyFill="1" applyBorder="1" applyAlignment="1" quotePrefix="1">
      <alignment horizontal="center" vertical="center"/>
    </xf>
    <xf numFmtId="174" fontId="9" fillId="0" borderId="13" xfId="0" applyNumberFormat="1" applyFont="1" applyFill="1" applyBorder="1" applyAlignment="1">
      <alignment horizontal="center" vertical="center"/>
    </xf>
    <xf numFmtId="174" fontId="9" fillId="0" borderId="14" xfId="0" applyNumberFormat="1" applyFont="1" applyFill="1" applyBorder="1" applyAlignment="1">
      <alignment horizontal="center" vertical="center"/>
    </xf>
    <xf numFmtId="174" fontId="20" fillId="0" borderId="14" xfId="0" applyNumberFormat="1" applyFont="1" applyFill="1" applyBorder="1" applyAlignment="1">
      <alignment horizontal="center" vertical="center" wrapText="1"/>
    </xf>
    <xf numFmtId="174" fontId="20" fillId="0" borderId="14" xfId="0" applyNumberFormat="1" applyFont="1" applyFill="1" applyBorder="1" applyAlignment="1">
      <alignment horizontal="center" vertical="center"/>
    </xf>
    <xf numFmtId="174" fontId="9" fillId="0" borderId="13" xfId="0" applyNumberFormat="1" applyFont="1" applyFill="1" applyBorder="1" applyAlignment="1">
      <alignment horizontal="center" vertical="center" wrapText="1"/>
    </xf>
    <xf numFmtId="174" fontId="9" fillId="0" borderId="14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174" fontId="20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169" fontId="9" fillId="0" borderId="12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 wrapText="1"/>
    </xf>
    <xf numFmtId="169" fontId="20" fillId="0" borderId="12" xfId="0" applyNumberFormat="1" applyFont="1" applyFill="1" applyBorder="1" applyAlignment="1">
      <alignment horizontal="center" vertical="center" wrapText="1"/>
    </xf>
    <xf numFmtId="169" fontId="20" fillId="0" borderId="12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169" fontId="9" fillId="0" borderId="14" xfId="0" applyNumberFormat="1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 wrapText="1"/>
    </xf>
    <xf numFmtId="169" fontId="20" fillId="0" borderId="14" xfId="0" applyNumberFormat="1" applyFont="1" applyFill="1" applyBorder="1" applyAlignment="1">
      <alignment horizontal="center" vertical="center" wrapText="1"/>
    </xf>
    <xf numFmtId="169" fontId="20" fillId="0" borderId="14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4" fontId="20" fillId="0" borderId="13" xfId="0" applyNumberFormat="1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169" fontId="9" fillId="0" borderId="1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wrapText="1"/>
    </xf>
    <xf numFmtId="0" fontId="21" fillId="0" borderId="0" xfId="0" applyFont="1" applyFill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1"/>
  <sheetViews>
    <sheetView tabSelected="1" zoomScale="70" zoomScaleNormal="70" zoomScaleSheetLayoutView="70" zoomScalePageLayoutView="50" workbookViewId="0" topLeftCell="B1">
      <selection activeCell="F5" sqref="F5"/>
    </sheetView>
  </sheetViews>
  <sheetFormatPr defaultColWidth="9.00390625" defaultRowHeight="12.75"/>
  <cols>
    <col min="1" max="1" width="9.125" style="17" customWidth="1"/>
    <col min="2" max="2" width="62.375" style="17" customWidth="1"/>
    <col min="3" max="3" width="33.25390625" style="17" customWidth="1"/>
    <col min="4" max="4" width="9.875" style="17" hidden="1" customWidth="1"/>
    <col min="5" max="5" width="11.25390625" style="17" hidden="1" customWidth="1"/>
    <col min="6" max="6" width="19.25390625" style="17" customWidth="1"/>
    <col min="7" max="7" width="19.75390625" style="17" customWidth="1"/>
    <col min="8" max="8" width="18.00390625" style="17" customWidth="1"/>
    <col min="9" max="9" width="19.25390625" style="17" customWidth="1"/>
    <col min="10" max="10" width="18.00390625" style="17" customWidth="1"/>
    <col min="11" max="11" width="20.125" style="17" customWidth="1"/>
    <col min="12" max="12" width="17.875" style="17" customWidth="1"/>
    <col min="13" max="13" width="19.25390625" style="17" customWidth="1"/>
    <col min="14" max="16" width="18.25390625" style="17" customWidth="1"/>
    <col min="17" max="17" width="20.125" style="17" customWidth="1"/>
    <col min="18" max="16384" width="9.125" style="17" customWidth="1"/>
  </cols>
  <sheetData>
    <row r="1" spans="2:17" s="26" customFormat="1" ht="20.25"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9"/>
      <c r="O1" s="39"/>
      <c r="P1" s="39"/>
      <c r="Q1" s="39"/>
    </row>
    <row r="2" spans="1:17" s="26" customFormat="1" ht="20.25" customHeight="1">
      <c r="A2" s="40" t="s">
        <v>79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17" s="26" customFormat="1" ht="20.25">
      <c r="A3" s="42" t="s">
        <v>248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</row>
    <row r="4" spans="2:13" ht="12.75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7" ht="196.5" customHeight="1">
      <c r="A5" s="44" t="s">
        <v>103</v>
      </c>
      <c r="B5" s="2" t="s">
        <v>0</v>
      </c>
      <c r="C5" s="2" t="s">
        <v>78</v>
      </c>
      <c r="D5" s="3" t="s">
        <v>85</v>
      </c>
      <c r="E5" s="3" t="s">
        <v>229</v>
      </c>
      <c r="F5" s="3" t="s">
        <v>242</v>
      </c>
      <c r="G5" s="3" t="s">
        <v>243</v>
      </c>
      <c r="H5" s="3" t="s">
        <v>233</v>
      </c>
      <c r="I5" s="3" t="s">
        <v>236</v>
      </c>
      <c r="J5" s="3" t="s">
        <v>244</v>
      </c>
      <c r="K5" s="3" t="s">
        <v>245</v>
      </c>
      <c r="L5" s="3" t="s">
        <v>235</v>
      </c>
      <c r="M5" s="3" t="s">
        <v>234</v>
      </c>
      <c r="N5" s="3" t="s">
        <v>246</v>
      </c>
      <c r="O5" s="3" t="s">
        <v>247</v>
      </c>
      <c r="P5" s="3" t="s">
        <v>249</v>
      </c>
      <c r="Q5" s="3" t="s">
        <v>250</v>
      </c>
    </row>
    <row r="6" spans="1:17" ht="23.25" customHeight="1">
      <c r="A6" s="12" t="s">
        <v>104</v>
      </c>
      <c r="B6" s="45" t="s">
        <v>68</v>
      </c>
      <c r="C6" s="46"/>
      <c r="D6" s="3"/>
      <c r="E6" s="3"/>
      <c r="F6" s="3"/>
      <c r="G6" s="3"/>
      <c r="H6" s="3"/>
      <c r="I6" s="47"/>
      <c r="J6" s="3"/>
      <c r="K6" s="3"/>
      <c r="L6" s="3"/>
      <c r="M6" s="3"/>
      <c r="N6" s="48"/>
      <c r="O6" s="48"/>
      <c r="P6" s="48"/>
      <c r="Q6" s="48"/>
    </row>
    <row r="7" spans="1:17" ht="46.5" customHeight="1">
      <c r="A7" s="13" t="s">
        <v>106</v>
      </c>
      <c r="B7" s="4" t="s">
        <v>224</v>
      </c>
      <c r="C7" s="7" t="s">
        <v>1</v>
      </c>
      <c r="D7" s="3"/>
      <c r="E7" s="3"/>
      <c r="F7" s="25">
        <v>36</v>
      </c>
      <c r="G7" s="49">
        <v>101.7</v>
      </c>
      <c r="H7" s="49">
        <v>36.1</v>
      </c>
      <c r="I7" s="50">
        <v>101.5</v>
      </c>
      <c r="J7" s="51">
        <v>36.5</v>
      </c>
      <c r="K7" s="51">
        <v>101.4</v>
      </c>
      <c r="L7" s="50">
        <v>36.5</v>
      </c>
      <c r="M7" s="50">
        <v>101.1</v>
      </c>
      <c r="N7" s="51">
        <v>36.8</v>
      </c>
      <c r="O7" s="51">
        <v>100.8</v>
      </c>
      <c r="P7" s="51">
        <v>37</v>
      </c>
      <c r="Q7" s="51">
        <v>101.4</v>
      </c>
    </row>
    <row r="8" spans="1:17" ht="46.5" customHeight="1">
      <c r="A8" s="13" t="s">
        <v>107</v>
      </c>
      <c r="B8" s="6" t="s">
        <v>230</v>
      </c>
      <c r="C8" s="7" t="s">
        <v>80</v>
      </c>
      <c r="D8" s="3"/>
      <c r="E8" s="3"/>
      <c r="F8" s="52">
        <v>165</v>
      </c>
      <c r="G8" s="53">
        <v>97.1</v>
      </c>
      <c r="H8" s="53">
        <v>321</v>
      </c>
      <c r="I8" s="54">
        <v>91.5</v>
      </c>
      <c r="J8" s="55">
        <v>153</v>
      </c>
      <c r="K8" s="55">
        <v>92.7</v>
      </c>
      <c r="L8" s="54">
        <v>289</v>
      </c>
      <c r="M8" s="54">
        <v>90</v>
      </c>
      <c r="N8" s="55">
        <v>178</v>
      </c>
      <c r="O8" s="55">
        <v>116.3</v>
      </c>
      <c r="P8" s="55">
        <v>330</v>
      </c>
      <c r="Q8" s="55">
        <v>114.2</v>
      </c>
    </row>
    <row r="9" spans="1:17" ht="46.5" customHeight="1">
      <c r="A9" s="13" t="s">
        <v>108</v>
      </c>
      <c r="B9" s="6" t="s">
        <v>66</v>
      </c>
      <c r="C9" s="7" t="s">
        <v>80</v>
      </c>
      <c r="D9" s="3"/>
      <c r="E9" s="3"/>
      <c r="F9" s="52">
        <v>87</v>
      </c>
      <c r="G9" s="53">
        <v>82.9</v>
      </c>
      <c r="H9" s="53">
        <v>172</v>
      </c>
      <c r="I9" s="54">
        <v>94</v>
      </c>
      <c r="J9" s="55">
        <v>117</v>
      </c>
      <c r="K9" s="55">
        <v>134.5</v>
      </c>
      <c r="L9" s="54">
        <v>123</v>
      </c>
      <c r="M9" s="54">
        <v>71.5</v>
      </c>
      <c r="N9" s="55">
        <v>40</v>
      </c>
      <c r="O9" s="55">
        <v>34.2</v>
      </c>
      <c r="P9" s="55">
        <v>164</v>
      </c>
      <c r="Q9" s="55">
        <v>133.3</v>
      </c>
    </row>
    <row r="10" spans="1:17" ht="23.25" customHeight="1">
      <c r="A10" s="12" t="s">
        <v>105</v>
      </c>
      <c r="B10" s="33" t="s">
        <v>69</v>
      </c>
      <c r="C10" s="34"/>
      <c r="D10" s="3"/>
      <c r="E10" s="3"/>
      <c r="F10" s="24"/>
      <c r="G10" s="24"/>
      <c r="H10" s="24"/>
      <c r="I10" s="24"/>
      <c r="J10" s="25"/>
      <c r="K10" s="25"/>
      <c r="L10" s="24"/>
      <c r="M10" s="56"/>
      <c r="N10" s="25"/>
      <c r="O10" s="25"/>
      <c r="P10" s="25"/>
      <c r="Q10" s="25"/>
    </row>
    <row r="11" spans="1:17" ht="93" customHeight="1">
      <c r="A11" s="13" t="s">
        <v>109</v>
      </c>
      <c r="B11" s="4" t="s">
        <v>53</v>
      </c>
      <c r="C11" s="5" t="s">
        <v>1</v>
      </c>
      <c r="D11" s="3"/>
      <c r="E11" s="3"/>
      <c r="F11" s="32">
        <v>15</v>
      </c>
      <c r="G11" s="57">
        <v>94.3</v>
      </c>
      <c r="H11" s="57">
        <v>15.1</v>
      </c>
      <c r="I11" s="58">
        <v>96.2</v>
      </c>
      <c r="J11" s="59">
        <v>15.1</v>
      </c>
      <c r="K11" s="59">
        <v>100.7</v>
      </c>
      <c r="L11" s="58">
        <v>16.1</v>
      </c>
      <c r="M11" s="58">
        <v>106.6</v>
      </c>
      <c r="N11" s="60">
        <v>15.7</v>
      </c>
      <c r="O11" s="60">
        <v>104</v>
      </c>
      <c r="P11" s="60">
        <v>15.9</v>
      </c>
      <c r="Q11" s="61">
        <v>98.8</v>
      </c>
    </row>
    <row r="12" spans="1:17" ht="116.25" customHeight="1">
      <c r="A12" s="13" t="s">
        <v>110</v>
      </c>
      <c r="B12" s="4" t="s">
        <v>54</v>
      </c>
      <c r="C12" s="5" t="s">
        <v>1</v>
      </c>
      <c r="D12" s="3"/>
      <c r="E12" s="3"/>
      <c r="F12" s="62">
        <v>12.7</v>
      </c>
      <c r="G12" s="63">
        <v>92.7</v>
      </c>
      <c r="H12" s="63">
        <v>12.9</v>
      </c>
      <c r="I12" s="64">
        <v>95.6</v>
      </c>
      <c r="J12" s="65">
        <v>13</v>
      </c>
      <c r="K12" s="65">
        <v>102.4</v>
      </c>
      <c r="L12" s="64">
        <v>13.5</v>
      </c>
      <c r="M12" s="64">
        <v>104.7</v>
      </c>
      <c r="N12" s="60">
        <v>13.4</v>
      </c>
      <c r="O12" s="60">
        <v>103.1</v>
      </c>
      <c r="P12" s="60">
        <v>13.5</v>
      </c>
      <c r="Q12" s="61">
        <v>100</v>
      </c>
    </row>
    <row r="13" spans="1:17" ht="93" customHeight="1">
      <c r="A13" s="13" t="s">
        <v>111</v>
      </c>
      <c r="B13" s="4" t="s">
        <v>89</v>
      </c>
      <c r="C13" s="5" t="s">
        <v>1</v>
      </c>
      <c r="D13" s="3"/>
      <c r="E13" s="3"/>
      <c r="F13" s="62">
        <v>0.789</v>
      </c>
      <c r="G13" s="63">
        <v>93.9</v>
      </c>
      <c r="H13" s="63">
        <v>1.443</v>
      </c>
      <c r="I13" s="64">
        <v>101.7</v>
      </c>
      <c r="J13" s="65">
        <v>0.796</v>
      </c>
      <c r="K13" s="65">
        <v>100.9</v>
      </c>
      <c r="L13" s="64">
        <v>1.527</v>
      </c>
      <c r="M13" s="64">
        <v>105.8</v>
      </c>
      <c r="N13" s="60">
        <v>0.897</v>
      </c>
      <c r="O13" s="60">
        <v>112.7</v>
      </c>
      <c r="P13" s="60">
        <v>1.554</v>
      </c>
      <c r="Q13" s="61">
        <v>101.8</v>
      </c>
    </row>
    <row r="14" spans="1:17" ht="46.5" customHeight="1">
      <c r="A14" s="13" t="s">
        <v>112</v>
      </c>
      <c r="B14" s="4" t="s">
        <v>88</v>
      </c>
      <c r="C14" s="5" t="s">
        <v>1</v>
      </c>
      <c r="D14" s="3"/>
      <c r="E14" s="3"/>
      <c r="F14" s="62">
        <v>0.174</v>
      </c>
      <c r="G14" s="63">
        <v>69</v>
      </c>
      <c r="H14" s="63">
        <v>0.171</v>
      </c>
      <c r="I14" s="64">
        <v>78.8</v>
      </c>
      <c r="J14" s="65">
        <v>0.217</v>
      </c>
      <c r="K14" s="65">
        <v>124.7</v>
      </c>
      <c r="L14" s="64">
        <v>0.241</v>
      </c>
      <c r="M14" s="64">
        <v>140.9</v>
      </c>
      <c r="N14" s="60">
        <v>0.227</v>
      </c>
      <c r="O14" s="60">
        <v>104.6</v>
      </c>
      <c r="P14" s="60">
        <v>0.185</v>
      </c>
      <c r="Q14" s="61">
        <v>76.8</v>
      </c>
    </row>
    <row r="15" spans="1:17" ht="46.5" customHeight="1">
      <c r="A15" s="13" t="s">
        <v>113</v>
      </c>
      <c r="B15" s="4" t="s">
        <v>196</v>
      </c>
      <c r="C15" s="5" t="s">
        <v>7</v>
      </c>
      <c r="D15" s="3"/>
      <c r="E15" s="3" t="s">
        <v>87</v>
      </c>
      <c r="F15" s="62">
        <v>0.7</v>
      </c>
      <c r="G15" s="63"/>
      <c r="H15" s="64">
        <v>0.7</v>
      </c>
      <c r="I15" s="64"/>
      <c r="J15" s="65">
        <v>0.83</v>
      </c>
      <c r="K15" s="65"/>
      <c r="L15" s="64">
        <v>0.9</v>
      </c>
      <c r="M15" s="64"/>
      <c r="N15" s="60">
        <v>0.87</v>
      </c>
      <c r="O15" s="60"/>
      <c r="P15" s="60">
        <v>0.7</v>
      </c>
      <c r="Q15" s="61"/>
    </row>
    <row r="16" spans="1:17" ht="46.5" customHeight="1">
      <c r="A16" s="13" t="s">
        <v>200</v>
      </c>
      <c r="B16" s="4" t="s">
        <v>197</v>
      </c>
      <c r="C16" s="5" t="s">
        <v>49</v>
      </c>
      <c r="D16" s="3"/>
      <c r="E16" s="3"/>
      <c r="F16" s="66">
        <v>386</v>
      </c>
      <c r="G16" s="67">
        <v>106.6</v>
      </c>
      <c r="H16" s="67">
        <v>808</v>
      </c>
      <c r="I16" s="67">
        <v>118</v>
      </c>
      <c r="J16" s="67">
        <v>360</v>
      </c>
      <c r="K16" s="65">
        <v>93.3</v>
      </c>
      <c r="L16" s="67">
        <v>636</v>
      </c>
      <c r="M16" s="64">
        <v>78.7</v>
      </c>
      <c r="N16" s="24">
        <v>348</v>
      </c>
      <c r="O16" s="24">
        <v>96.7</v>
      </c>
      <c r="P16" s="24">
        <v>630</v>
      </c>
      <c r="Q16" s="61">
        <v>99.1</v>
      </c>
    </row>
    <row r="17" spans="1:17" ht="23.25" customHeight="1">
      <c r="A17" s="13" t="s">
        <v>201</v>
      </c>
      <c r="B17" s="4" t="s">
        <v>198</v>
      </c>
      <c r="C17" s="5"/>
      <c r="D17" s="3"/>
      <c r="E17" s="3"/>
      <c r="F17" s="52">
        <v>101</v>
      </c>
      <c r="G17" s="53">
        <v>96.2</v>
      </c>
      <c r="H17" s="64">
        <v>273</v>
      </c>
      <c r="I17" s="64">
        <v>121.9</v>
      </c>
      <c r="J17" s="65">
        <v>90</v>
      </c>
      <c r="K17" s="65">
        <v>89.1</v>
      </c>
      <c r="L17" s="64">
        <v>176</v>
      </c>
      <c r="M17" s="64">
        <v>64.5</v>
      </c>
      <c r="N17" s="60">
        <v>78</v>
      </c>
      <c r="O17" s="60">
        <v>86.7</v>
      </c>
      <c r="P17" s="60">
        <v>160</v>
      </c>
      <c r="Q17" s="61">
        <v>90.9</v>
      </c>
    </row>
    <row r="18" spans="1:18" ht="23.25" customHeight="1">
      <c r="A18" s="13" t="s">
        <v>202</v>
      </c>
      <c r="B18" s="4" t="s">
        <v>199</v>
      </c>
      <c r="C18" s="5"/>
      <c r="D18" s="3"/>
      <c r="E18" s="3"/>
      <c r="F18" s="52">
        <v>285</v>
      </c>
      <c r="G18" s="53">
        <v>110.9</v>
      </c>
      <c r="H18" s="64">
        <v>535</v>
      </c>
      <c r="I18" s="64">
        <v>116.1</v>
      </c>
      <c r="J18" s="65">
        <v>270</v>
      </c>
      <c r="K18" s="65">
        <v>94.7</v>
      </c>
      <c r="L18" s="64">
        <v>460</v>
      </c>
      <c r="M18" s="64">
        <v>86</v>
      </c>
      <c r="N18" s="60">
        <v>270</v>
      </c>
      <c r="O18" s="60">
        <v>100</v>
      </c>
      <c r="P18" s="60">
        <v>470</v>
      </c>
      <c r="Q18" s="61">
        <v>102.2</v>
      </c>
      <c r="R18" s="27"/>
    </row>
    <row r="19" spans="1:18" ht="92.25" customHeight="1">
      <c r="A19" s="12" t="s">
        <v>114</v>
      </c>
      <c r="B19" s="68" t="s">
        <v>72</v>
      </c>
      <c r="C19" s="69"/>
      <c r="D19" s="3"/>
      <c r="E19" s="3"/>
      <c r="F19" s="70"/>
      <c r="G19" s="70"/>
      <c r="H19" s="70"/>
      <c r="I19" s="70"/>
      <c r="J19" s="70"/>
      <c r="K19" s="70"/>
      <c r="L19" s="70"/>
      <c r="M19" s="70"/>
      <c r="N19" s="60"/>
      <c r="O19" s="60"/>
      <c r="P19" s="60"/>
      <c r="Q19" s="60"/>
      <c r="R19" s="27"/>
    </row>
    <row r="20" spans="1:19" ht="22.5" customHeight="1">
      <c r="A20" s="13"/>
      <c r="B20" s="6" t="s">
        <v>2</v>
      </c>
      <c r="C20" s="7" t="s">
        <v>3</v>
      </c>
      <c r="D20" s="3"/>
      <c r="E20" s="3" t="s">
        <v>87</v>
      </c>
      <c r="F20" s="70">
        <v>441.9</v>
      </c>
      <c r="G20" s="70">
        <v>75.84963954685891</v>
      </c>
      <c r="H20" s="70">
        <v>749.4000000000001</v>
      </c>
      <c r="I20" s="70">
        <v>61.4</v>
      </c>
      <c r="J20" s="70">
        <f>SUM(J24+J26)</f>
        <v>463.9</v>
      </c>
      <c r="K20" s="70">
        <f>J20/F20*100</f>
        <v>104.9785019235121</v>
      </c>
      <c r="L20" s="70">
        <v>1057.2</v>
      </c>
      <c r="M20" s="70">
        <v>141.0728582866293</v>
      </c>
      <c r="N20" s="70">
        <f>SUM(N24+N26)</f>
        <v>570.6</v>
      </c>
      <c r="O20" s="60">
        <f>N20/J20*100</f>
        <v>123.00064669109723</v>
      </c>
      <c r="P20" s="60">
        <f>P24+P26</f>
        <v>1321</v>
      </c>
      <c r="Q20" s="60">
        <f>P20/L20*100</f>
        <v>124.95270525917516</v>
      </c>
      <c r="R20" s="27"/>
      <c r="S20" s="28"/>
    </row>
    <row r="21" spans="1:18" ht="51" customHeight="1">
      <c r="A21" s="13" t="s">
        <v>115</v>
      </c>
      <c r="B21" s="6" t="s">
        <v>56</v>
      </c>
      <c r="C21" s="7" t="s">
        <v>57</v>
      </c>
      <c r="D21" s="3"/>
      <c r="E21" s="3"/>
      <c r="F21" s="70">
        <v>71.15350801769128</v>
      </c>
      <c r="G21" s="70"/>
      <c r="H21" s="70">
        <v>57.6</v>
      </c>
      <c r="I21" s="70"/>
      <c r="J21" s="70">
        <f>J20/F20/1.091*100</f>
        <v>96.22227490697718</v>
      </c>
      <c r="K21" s="70"/>
      <c r="L21" s="70">
        <v>126.3</v>
      </c>
      <c r="M21" s="70"/>
      <c r="N21" s="60">
        <f>N20/J20/1.089*100</f>
        <v>112.94825224159526</v>
      </c>
      <c r="O21" s="60"/>
      <c r="P21" s="60">
        <v>100.7</v>
      </c>
      <c r="Q21" s="60"/>
      <c r="R21" s="27"/>
    </row>
    <row r="22" spans="1:18" ht="23.25">
      <c r="A22" s="13" t="s">
        <v>116</v>
      </c>
      <c r="B22" s="6" t="s">
        <v>4</v>
      </c>
      <c r="C22" s="7"/>
      <c r="D22" s="3"/>
      <c r="E22" s="3" t="s">
        <v>87</v>
      </c>
      <c r="F22" s="70"/>
      <c r="G22" s="70"/>
      <c r="H22" s="70"/>
      <c r="I22" s="70"/>
      <c r="J22" s="70"/>
      <c r="K22" s="70"/>
      <c r="L22" s="70"/>
      <c r="M22" s="70"/>
      <c r="N22" s="60"/>
      <c r="O22" s="60"/>
      <c r="P22" s="60"/>
      <c r="Q22" s="60"/>
      <c r="R22" s="27"/>
    </row>
    <row r="23" spans="1:17" ht="46.5" customHeight="1">
      <c r="A23" s="13" t="s">
        <v>117</v>
      </c>
      <c r="B23" s="6" t="s">
        <v>58</v>
      </c>
      <c r="C23" s="7" t="s">
        <v>57</v>
      </c>
      <c r="D23" s="3"/>
      <c r="E23" s="3" t="s">
        <v>87</v>
      </c>
      <c r="F23" s="70"/>
      <c r="G23" s="70"/>
      <c r="H23" s="70"/>
      <c r="I23" s="70"/>
      <c r="J23" s="70"/>
      <c r="K23" s="70"/>
      <c r="L23" s="70"/>
      <c r="M23" s="70"/>
      <c r="N23" s="60"/>
      <c r="O23" s="60"/>
      <c r="P23" s="60"/>
      <c r="Q23" s="60"/>
    </row>
    <row r="24" spans="1:17" ht="23.25">
      <c r="A24" s="13" t="s">
        <v>118</v>
      </c>
      <c r="B24" s="6" t="s">
        <v>5</v>
      </c>
      <c r="C24" s="7" t="s">
        <v>3</v>
      </c>
      <c r="D24" s="3"/>
      <c r="E24" s="3" t="s">
        <v>87</v>
      </c>
      <c r="F24" s="70">
        <v>152.9</v>
      </c>
      <c r="G24" s="70">
        <v>53.31241283124128</v>
      </c>
      <c r="H24" s="70">
        <v>295.8</v>
      </c>
      <c r="I24" s="70">
        <v>43.3</v>
      </c>
      <c r="J24" s="70">
        <v>168.2</v>
      </c>
      <c r="K24" s="70">
        <f>J24/F24*100</f>
        <v>110.00654022236756</v>
      </c>
      <c r="L24" s="70">
        <v>497.7</v>
      </c>
      <c r="M24" s="70">
        <v>168.25557809330627</v>
      </c>
      <c r="N24" s="60">
        <v>265.6</v>
      </c>
      <c r="O24" s="60">
        <f>N24/J24*100</f>
        <v>157.9072532699168</v>
      </c>
      <c r="P24" s="60">
        <v>730.5</v>
      </c>
      <c r="Q24" s="60">
        <f>P24/L24*100</f>
        <v>146.77516576250753</v>
      </c>
    </row>
    <row r="25" spans="1:19" ht="53.25" customHeight="1">
      <c r="A25" s="13" t="s">
        <v>119</v>
      </c>
      <c r="B25" s="6" t="s">
        <v>58</v>
      </c>
      <c r="C25" s="7" t="s">
        <v>57</v>
      </c>
      <c r="D25" s="3"/>
      <c r="E25" s="3" t="s">
        <v>87</v>
      </c>
      <c r="F25" s="70">
        <v>49.000379440479115</v>
      </c>
      <c r="G25" s="70"/>
      <c r="H25" s="70">
        <v>39.8</v>
      </c>
      <c r="I25" s="70"/>
      <c r="J25" s="70">
        <f>J24/F24/1.184*100</f>
        <v>92.9109292418645</v>
      </c>
      <c r="K25" s="70"/>
      <c r="L25" s="70">
        <v>142.10775176799515</v>
      </c>
      <c r="M25" s="70"/>
      <c r="N25" s="60">
        <f>N24/J24/1.119*100</f>
        <v>141.1146141822313</v>
      </c>
      <c r="O25" s="60"/>
      <c r="P25" s="60">
        <v>103.2</v>
      </c>
      <c r="Q25" s="60"/>
      <c r="S25" s="29"/>
    </row>
    <row r="26" spans="1:17" ht="46.5">
      <c r="A26" s="13" t="s">
        <v>120</v>
      </c>
      <c r="B26" s="6" t="s">
        <v>6</v>
      </c>
      <c r="C26" s="7" t="s">
        <v>3</v>
      </c>
      <c r="D26" s="3"/>
      <c r="E26" s="3" t="s">
        <v>87</v>
      </c>
      <c r="F26" s="70">
        <v>289</v>
      </c>
      <c r="G26" s="70">
        <v>97.70114942528735</v>
      </c>
      <c r="H26" s="70">
        <v>453.6</v>
      </c>
      <c r="I26" s="70">
        <v>84.4</v>
      </c>
      <c r="J26" s="70">
        <v>295.7</v>
      </c>
      <c r="K26" s="70">
        <f>J26/F26*100</f>
        <v>102.31833910034602</v>
      </c>
      <c r="L26" s="70">
        <v>559.5</v>
      </c>
      <c r="M26" s="70">
        <v>123.34656084656083</v>
      </c>
      <c r="N26" s="60">
        <v>305</v>
      </c>
      <c r="O26" s="60">
        <f>N26/J26*100</f>
        <v>103.1450794724383</v>
      </c>
      <c r="P26" s="60">
        <v>590.5</v>
      </c>
      <c r="Q26" s="60">
        <f>P26/L26*100</f>
        <v>105.54066130473639</v>
      </c>
    </row>
    <row r="27" spans="1:17" ht="46.5">
      <c r="A27" s="13" t="s">
        <v>121</v>
      </c>
      <c r="B27" s="6" t="s">
        <v>58</v>
      </c>
      <c r="C27" s="7" t="s">
        <v>57</v>
      </c>
      <c r="D27" s="3"/>
      <c r="E27" s="3" t="s">
        <v>87</v>
      </c>
      <c r="F27" s="70">
        <v>92.69558769002595</v>
      </c>
      <c r="G27" s="70"/>
      <c r="H27" s="70">
        <v>80.1</v>
      </c>
      <c r="I27" s="70"/>
      <c r="J27" s="70">
        <f>J26/F26/1.058*100</f>
        <v>96.70920519881476</v>
      </c>
      <c r="K27" s="70"/>
      <c r="L27" s="70">
        <v>116.5846510837059</v>
      </c>
      <c r="M27" s="70"/>
      <c r="N27" s="60">
        <f>N26/J26/1.077*100</f>
        <v>95.77073302919062</v>
      </c>
      <c r="O27" s="60"/>
      <c r="P27" s="60">
        <v>98</v>
      </c>
      <c r="Q27" s="60"/>
    </row>
    <row r="28" spans="1:17" ht="23.25">
      <c r="A28" s="12" t="s">
        <v>122</v>
      </c>
      <c r="B28" s="71" t="s">
        <v>8</v>
      </c>
      <c r="C28" s="34"/>
      <c r="D28" s="3"/>
      <c r="E28" s="3"/>
      <c r="F28" s="24"/>
      <c r="G28" s="24"/>
      <c r="H28" s="24"/>
      <c r="I28" s="24"/>
      <c r="J28" s="24"/>
      <c r="K28" s="24"/>
      <c r="L28" s="24"/>
      <c r="M28" s="24"/>
      <c r="N28" s="25"/>
      <c r="O28" s="25"/>
      <c r="P28" s="25"/>
      <c r="Q28" s="25"/>
    </row>
    <row r="29" spans="1:17" ht="24" customHeight="1">
      <c r="A29" s="13" t="s">
        <v>123</v>
      </c>
      <c r="B29" s="6" t="s">
        <v>47</v>
      </c>
      <c r="C29" s="7" t="s">
        <v>9</v>
      </c>
      <c r="D29" s="3"/>
      <c r="E29" s="3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</row>
    <row r="30" spans="1:17" ht="29.25" customHeight="1">
      <c r="A30" s="13" t="s">
        <v>124</v>
      </c>
      <c r="B30" s="6" t="s">
        <v>225</v>
      </c>
      <c r="C30" s="7" t="s">
        <v>10</v>
      </c>
      <c r="D30" s="3"/>
      <c r="E30" s="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</row>
    <row r="31" spans="1:17" ht="25.5" customHeight="1">
      <c r="A31" s="13" t="s">
        <v>125</v>
      </c>
      <c r="B31" s="6" t="s">
        <v>11</v>
      </c>
      <c r="C31" s="7" t="s">
        <v>12</v>
      </c>
      <c r="D31" s="3"/>
      <c r="E31" s="3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</row>
    <row r="32" spans="1:17" ht="27" customHeight="1">
      <c r="A32" s="13" t="s">
        <v>126</v>
      </c>
      <c r="B32" s="6" t="s">
        <v>46</v>
      </c>
      <c r="C32" s="7" t="s">
        <v>13</v>
      </c>
      <c r="D32" s="3"/>
      <c r="E32" s="3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</row>
    <row r="33" spans="1:17" ht="28.5" customHeight="1">
      <c r="A33" s="13" t="s">
        <v>127</v>
      </c>
      <c r="B33" s="6" t="s">
        <v>222</v>
      </c>
      <c r="C33" s="7" t="s">
        <v>13</v>
      </c>
      <c r="D33" s="3"/>
      <c r="E33" s="3"/>
      <c r="F33" s="24">
        <v>1.5</v>
      </c>
      <c r="G33" s="24">
        <v>110</v>
      </c>
      <c r="H33" s="24">
        <v>33.6</v>
      </c>
      <c r="I33" s="24" t="s">
        <v>251</v>
      </c>
      <c r="J33" s="24">
        <v>29.1</v>
      </c>
      <c r="K33" s="24">
        <f>J33/H33*100</f>
        <v>86.60714285714286</v>
      </c>
      <c r="L33" s="24">
        <v>58.9</v>
      </c>
      <c r="M33" s="24">
        <v>175.3</v>
      </c>
      <c r="N33" s="24">
        <f>(13620+19748)/1000</f>
        <v>33.368</v>
      </c>
      <c r="O33" s="24">
        <f>N33/J33*100</f>
        <v>114.66666666666667</v>
      </c>
      <c r="P33" s="24">
        <v>60</v>
      </c>
      <c r="Q33" s="60">
        <f>P33/L33*100</f>
        <v>101.86757215619696</v>
      </c>
    </row>
    <row r="34" spans="1:17" ht="27.75" customHeight="1">
      <c r="A34" s="13" t="s">
        <v>128</v>
      </c>
      <c r="B34" s="6" t="s">
        <v>102</v>
      </c>
      <c r="C34" s="7" t="s">
        <v>13</v>
      </c>
      <c r="D34" s="3"/>
      <c r="E34" s="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</row>
    <row r="35" spans="1:17" ht="27" customHeight="1">
      <c r="A35" s="13" t="s">
        <v>129</v>
      </c>
      <c r="B35" s="6" t="s">
        <v>14</v>
      </c>
      <c r="C35" s="7" t="s">
        <v>13</v>
      </c>
      <c r="D35" s="3"/>
      <c r="E35" s="3"/>
      <c r="F35" s="24">
        <v>1.1</v>
      </c>
      <c r="G35" s="24">
        <v>70.1</v>
      </c>
      <c r="H35" s="24">
        <v>8.4</v>
      </c>
      <c r="I35" s="24">
        <v>77.8</v>
      </c>
      <c r="J35" s="24">
        <v>5.9</v>
      </c>
      <c r="K35" s="24">
        <f>J35/H35*100</f>
        <v>70.23809523809524</v>
      </c>
      <c r="L35" s="24">
        <v>14.4</v>
      </c>
      <c r="M35" s="24">
        <v>171.4</v>
      </c>
      <c r="N35" s="24">
        <f>4.294+5.233</f>
        <v>9.527</v>
      </c>
      <c r="O35" s="24">
        <f>N35/J35*100</f>
        <v>161.4745762711864</v>
      </c>
      <c r="P35" s="24">
        <v>18</v>
      </c>
      <c r="Q35" s="60">
        <f>P35/L35*100</f>
        <v>125</v>
      </c>
    </row>
    <row r="36" spans="1:17" ht="25.5" customHeight="1">
      <c r="A36" s="13" t="s">
        <v>203</v>
      </c>
      <c r="B36" s="6" t="s">
        <v>211</v>
      </c>
      <c r="C36" s="7" t="s">
        <v>30</v>
      </c>
      <c r="D36" s="3"/>
      <c r="E36" s="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</row>
    <row r="37" spans="1:17" ht="25.5" customHeight="1">
      <c r="A37" s="13" t="s">
        <v>204</v>
      </c>
      <c r="B37" s="6" t="s">
        <v>210</v>
      </c>
      <c r="C37" s="7" t="s">
        <v>30</v>
      </c>
      <c r="D37" s="3"/>
      <c r="E37" s="3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</row>
    <row r="38" spans="1:17" ht="27" customHeight="1">
      <c r="A38" s="13" t="s">
        <v>205</v>
      </c>
      <c r="B38" s="6" t="s">
        <v>212</v>
      </c>
      <c r="C38" s="7" t="s">
        <v>220</v>
      </c>
      <c r="D38" s="3"/>
      <c r="E38" s="3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</row>
    <row r="39" spans="1:17" ht="25.5" customHeight="1">
      <c r="A39" s="13" t="s">
        <v>206</v>
      </c>
      <c r="B39" s="6" t="s">
        <v>214</v>
      </c>
      <c r="C39" s="7" t="s">
        <v>219</v>
      </c>
      <c r="D39" s="3"/>
      <c r="E39" s="3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</row>
    <row r="40" spans="1:17" ht="22.5" customHeight="1">
      <c r="A40" s="13" t="s">
        <v>207</v>
      </c>
      <c r="B40" s="6" t="s">
        <v>213</v>
      </c>
      <c r="C40" s="7" t="s">
        <v>221</v>
      </c>
      <c r="D40" s="3"/>
      <c r="E40" s="3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</row>
    <row r="41" spans="1:17" ht="27" customHeight="1">
      <c r="A41" s="13" t="s">
        <v>208</v>
      </c>
      <c r="B41" s="6" t="s">
        <v>215</v>
      </c>
      <c r="C41" s="7" t="s">
        <v>221</v>
      </c>
      <c r="D41" s="3"/>
      <c r="E41" s="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</row>
    <row r="42" spans="1:17" ht="25.5" customHeight="1">
      <c r="A42" s="13" t="s">
        <v>209</v>
      </c>
      <c r="B42" s="6" t="s">
        <v>216</v>
      </c>
      <c r="C42" s="7" t="s">
        <v>221</v>
      </c>
      <c r="D42" s="3"/>
      <c r="E42" s="3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</row>
    <row r="43" spans="1:17" ht="49.5" customHeight="1">
      <c r="A43" s="13" t="s">
        <v>223</v>
      </c>
      <c r="B43" s="6" t="s">
        <v>217</v>
      </c>
      <c r="C43" s="7" t="s">
        <v>30</v>
      </c>
      <c r="D43" s="3"/>
      <c r="E43" s="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</row>
    <row r="44" spans="1:17" ht="24.75" customHeight="1">
      <c r="A44" s="12" t="s">
        <v>130</v>
      </c>
      <c r="B44" s="33" t="s">
        <v>73</v>
      </c>
      <c r="C44" s="34"/>
      <c r="D44" s="3"/>
      <c r="E44" s="3"/>
      <c r="F44" s="24"/>
      <c r="G44" s="24"/>
      <c r="H44" s="24"/>
      <c r="I44" s="24"/>
      <c r="J44" s="24"/>
      <c r="K44" s="24"/>
      <c r="L44" s="24"/>
      <c r="M44" s="24"/>
      <c r="N44" s="25"/>
      <c r="O44" s="25"/>
      <c r="P44" s="25"/>
      <c r="Q44" s="25"/>
    </row>
    <row r="45" spans="1:18" ht="28.5" customHeight="1">
      <c r="A45" s="13"/>
      <c r="B45" s="6" t="s">
        <v>2</v>
      </c>
      <c r="C45" s="7" t="s">
        <v>15</v>
      </c>
      <c r="D45" s="3"/>
      <c r="E45" s="3" t="s">
        <v>87</v>
      </c>
      <c r="F45" s="70">
        <v>346.7</v>
      </c>
      <c r="G45" s="70">
        <v>63.96678966789667</v>
      </c>
      <c r="H45" s="70">
        <v>2523.2</v>
      </c>
      <c r="I45" s="70">
        <v>118</v>
      </c>
      <c r="J45" s="70">
        <f>59.228+5.751</f>
        <v>64.979</v>
      </c>
      <c r="K45" s="70">
        <f>J45/F45*100</f>
        <v>18.742140178828958</v>
      </c>
      <c r="L45" s="70">
        <v>2658.8</v>
      </c>
      <c r="M45" s="70">
        <v>89.80263157894738</v>
      </c>
      <c r="N45" s="70">
        <f>142.537</f>
        <v>142.537</v>
      </c>
      <c r="O45" s="60" t="s">
        <v>257</v>
      </c>
      <c r="P45" s="60">
        <v>2679.75</v>
      </c>
      <c r="Q45" s="60">
        <f>P45/L45*100</f>
        <v>100.78794945088009</v>
      </c>
      <c r="R45" s="30"/>
    </row>
    <row r="46" spans="1:18" ht="23.25" customHeight="1">
      <c r="A46" s="13" t="s">
        <v>131</v>
      </c>
      <c r="B46" s="15" t="s">
        <v>55</v>
      </c>
      <c r="C46" s="16" t="s">
        <v>59</v>
      </c>
      <c r="D46" s="3"/>
      <c r="E46" s="3" t="s">
        <v>87</v>
      </c>
      <c r="F46" s="70">
        <v>61.92332010444983</v>
      </c>
      <c r="G46" s="70"/>
      <c r="H46" s="70">
        <v>114.11992263056092</v>
      </c>
      <c r="I46" s="70"/>
      <c r="J46" s="70">
        <f>SUM(K45/1.107)</f>
        <v>16.93056926723483</v>
      </c>
      <c r="K46" s="70"/>
      <c r="L46" s="70">
        <v>92.2</v>
      </c>
      <c r="M46" s="70"/>
      <c r="N46" s="60" t="s">
        <v>257</v>
      </c>
      <c r="O46" s="70"/>
      <c r="P46" s="60">
        <f>P45/L45/1.06*100</f>
        <v>95.08297118007556</v>
      </c>
      <c r="Q46" s="60"/>
      <c r="R46" s="30"/>
    </row>
    <row r="47" spans="1:18" ht="52.5" customHeight="1">
      <c r="A47" s="12" t="s">
        <v>132</v>
      </c>
      <c r="B47" s="71" t="s">
        <v>74</v>
      </c>
      <c r="C47" s="34"/>
      <c r="D47" s="3"/>
      <c r="E47" s="3"/>
      <c r="F47" s="70"/>
      <c r="G47" s="70"/>
      <c r="H47" s="70"/>
      <c r="I47" s="70"/>
      <c r="J47" s="70"/>
      <c r="K47" s="70"/>
      <c r="L47" s="70"/>
      <c r="M47" s="70"/>
      <c r="N47" s="60"/>
      <c r="O47" s="60"/>
      <c r="P47" s="60"/>
      <c r="Q47" s="60"/>
      <c r="R47" s="30"/>
    </row>
    <row r="48" spans="1:18" ht="23.25">
      <c r="A48" s="13"/>
      <c r="B48" s="6" t="s">
        <v>2</v>
      </c>
      <c r="C48" s="7" t="s">
        <v>16</v>
      </c>
      <c r="D48" s="3"/>
      <c r="E48" s="3" t="s">
        <v>87</v>
      </c>
      <c r="F48" s="70">
        <v>900.1</v>
      </c>
      <c r="G48" s="70">
        <v>84.62767957878903</v>
      </c>
      <c r="H48" s="70">
        <v>2094.4</v>
      </c>
      <c r="I48" s="70"/>
      <c r="J48" s="70">
        <v>932.598</v>
      </c>
      <c r="K48" s="70"/>
      <c r="L48" s="70">
        <v>2000.6</v>
      </c>
      <c r="M48" s="70"/>
      <c r="N48" s="70">
        <v>465.302</v>
      </c>
      <c r="O48" s="60"/>
      <c r="P48" s="60">
        <v>2016.26</v>
      </c>
      <c r="Q48" s="60"/>
      <c r="R48" s="30"/>
    </row>
    <row r="49" spans="1:18" ht="51" customHeight="1">
      <c r="A49" s="13" t="s">
        <v>133</v>
      </c>
      <c r="B49" s="15" t="s">
        <v>55</v>
      </c>
      <c r="C49" s="16" t="s">
        <v>232</v>
      </c>
      <c r="D49" s="3"/>
      <c r="E49" s="3" t="s">
        <v>87</v>
      </c>
      <c r="F49" s="70">
        <v>81.0609957651236</v>
      </c>
      <c r="G49" s="70"/>
      <c r="H49" s="70">
        <v>78.2</v>
      </c>
      <c r="I49" s="70"/>
      <c r="J49" s="70">
        <f>J48/F48*100/1.057</f>
        <v>98.0231671935537</v>
      </c>
      <c r="K49" s="70"/>
      <c r="L49" s="70">
        <v>90.4</v>
      </c>
      <c r="M49" s="70"/>
      <c r="N49" s="70">
        <v>49.1</v>
      </c>
      <c r="O49" s="60"/>
      <c r="P49" s="60">
        <v>97</v>
      </c>
      <c r="Q49" s="60"/>
      <c r="R49" s="30"/>
    </row>
    <row r="50" spans="1:18" ht="24" customHeight="1">
      <c r="A50" s="12" t="s">
        <v>134</v>
      </c>
      <c r="B50" s="33" t="s">
        <v>75</v>
      </c>
      <c r="C50" s="34"/>
      <c r="D50" s="3"/>
      <c r="E50" s="3"/>
      <c r="F50" s="24"/>
      <c r="G50" s="24"/>
      <c r="H50" s="24"/>
      <c r="I50" s="24"/>
      <c r="J50" s="24"/>
      <c r="K50" s="24"/>
      <c r="L50" s="24"/>
      <c r="M50" s="24"/>
      <c r="N50" s="25"/>
      <c r="O50" s="25"/>
      <c r="P50" s="25"/>
      <c r="Q50" s="25"/>
      <c r="R50" s="30"/>
    </row>
    <row r="51" spans="1:17" ht="23.25">
      <c r="A51" s="13"/>
      <c r="B51" s="6" t="s">
        <v>2</v>
      </c>
      <c r="C51" s="7" t="s">
        <v>16</v>
      </c>
      <c r="D51" s="3"/>
      <c r="E51" s="3" t="s">
        <v>87</v>
      </c>
      <c r="F51" s="25">
        <v>2467.35</v>
      </c>
      <c r="G51" s="25"/>
      <c r="H51" s="24">
        <v>5295.5</v>
      </c>
      <c r="I51" s="24"/>
      <c r="J51" s="25">
        <v>3915.22</v>
      </c>
      <c r="K51" s="25"/>
      <c r="L51" s="24">
        <v>8449.14</v>
      </c>
      <c r="M51" s="24"/>
      <c r="N51" s="25">
        <v>4022.31</v>
      </c>
      <c r="O51" s="25"/>
      <c r="P51" s="25">
        <v>8653.8</v>
      </c>
      <c r="Q51" s="25"/>
    </row>
    <row r="52" spans="1:17" ht="49.5" customHeight="1">
      <c r="A52" s="13" t="s">
        <v>135</v>
      </c>
      <c r="B52" s="15" t="s">
        <v>55</v>
      </c>
      <c r="C52" s="16" t="s">
        <v>232</v>
      </c>
      <c r="D52" s="3"/>
      <c r="E52" s="3" t="s">
        <v>87</v>
      </c>
      <c r="F52" s="32">
        <v>99.6670977152004</v>
      </c>
      <c r="G52" s="32"/>
      <c r="H52" s="24">
        <v>99.55241437530773</v>
      </c>
      <c r="I52" s="24"/>
      <c r="J52" s="32">
        <v>138.92591153971128</v>
      </c>
      <c r="K52" s="32"/>
      <c r="L52" s="24">
        <v>139.23833279682665</v>
      </c>
      <c r="M52" s="24"/>
      <c r="N52" s="32">
        <v>93.48914646701233</v>
      </c>
      <c r="O52" s="32"/>
      <c r="P52" s="32">
        <v>95.1</v>
      </c>
      <c r="Q52" s="32"/>
    </row>
    <row r="53" spans="1:17" ht="24" customHeight="1">
      <c r="A53" s="12" t="s">
        <v>136</v>
      </c>
      <c r="B53" s="33" t="s">
        <v>76</v>
      </c>
      <c r="C53" s="34"/>
      <c r="D53" s="3"/>
      <c r="E53" s="3"/>
      <c r="F53" s="25"/>
      <c r="G53" s="25"/>
      <c r="H53" s="24"/>
      <c r="I53" s="24"/>
      <c r="J53" s="25"/>
      <c r="K53" s="25"/>
      <c r="L53" s="24"/>
      <c r="M53" s="24"/>
      <c r="N53" s="25"/>
      <c r="O53" s="25"/>
      <c r="P53" s="25"/>
      <c r="Q53" s="25"/>
    </row>
    <row r="54" spans="1:17" ht="27" customHeight="1">
      <c r="A54" s="13"/>
      <c r="B54" s="6" t="s">
        <v>2</v>
      </c>
      <c r="C54" s="7" t="s">
        <v>16</v>
      </c>
      <c r="D54" s="3"/>
      <c r="E54" s="3" t="s">
        <v>87</v>
      </c>
      <c r="F54" s="32">
        <v>1195</v>
      </c>
      <c r="G54" s="32"/>
      <c r="H54" s="24">
        <v>2311.5</v>
      </c>
      <c r="I54" s="24"/>
      <c r="J54" s="32">
        <v>1360.7</v>
      </c>
      <c r="K54" s="32"/>
      <c r="L54" s="24">
        <v>2392.87</v>
      </c>
      <c r="M54" s="24"/>
      <c r="N54" s="32">
        <v>1430.55616088</v>
      </c>
      <c r="O54" s="32"/>
      <c r="P54" s="32">
        <v>2422.82</v>
      </c>
      <c r="Q54" s="32"/>
    </row>
    <row r="55" spans="1:17" ht="48" customHeight="1">
      <c r="A55" s="13" t="s">
        <v>137</v>
      </c>
      <c r="B55" s="15" t="s">
        <v>55</v>
      </c>
      <c r="C55" s="16" t="s">
        <v>232</v>
      </c>
      <c r="D55" s="3"/>
      <c r="E55" s="3" t="s">
        <v>87</v>
      </c>
      <c r="F55" s="32">
        <v>101.69621456563478</v>
      </c>
      <c r="G55" s="32"/>
      <c r="H55" s="24">
        <v>102.05087423493964</v>
      </c>
      <c r="I55" s="24"/>
      <c r="J55" s="32">
        <v>100.1</v>
      </c>
      <c r="K55" s="32"/>
      <c r="L55" s="24">
        <v>92.1</v>
      </c>
      <c r="M55" s="24"/>
      <c r="N55" s="32">
        <v>96.39999999999999</v>
      </c>
      <c r="O55" s="32"/>
      <c r="P55" s="32">
        <v>94.1</v>
      </c>
      <c r="Q55" s="32"/>
    </row>
    <row r="56" spans="1:17" ht="55.5" customHeight="1">
      <c r="A56" s="12" t="s">
        <v>138</v>
      </c>
      <c r="B56" s="35" t="s">
        <v>17</v>
      </c>
      <c r="C56" s="36"/>
      <c r="D56" s="3"/>
      <c r="E56" s="3"/>
      <c r="F56" s="24"/>
      <c r="G56" s="24"/>
      <c r="H56" s="24"/>
      <c r="I56" s="24"/>
      <c r="J56" s="24"/>
      <c r="K56" s="24"/>
      <c r="L56" s="24"/>
      <c r="M56" s="24"/>
      <c r="N56" s="25"/>
      <c r="O56" s="25"/>
      <c r="P56" s="25"/>
      <c r="Q56" s="25"/>
    </row>
    <row r="57" spans="1:17" ht="47.25" customHeight="1">
      <c r="A57" s="13"/>
      <c r="B57" s="6" t="s">
        <v>2</v>
      </c>
      <c r="C57" s="7" t="s">
        <v>3</v>
      </c>
      <c r="D57" s="3"/>
      <c r="E57" s="3" t="s">
        <v>87</v>
      </c>
      <c r="F57" s="70">
        <v>75.04</v>
      </c>
      <c r="G57" s="70">
        <v>110.35294117647058</v>
      </c>
      <c r="H57" s="70">
        <v>159.9</v>
      </c>
      <c r="I57" s="70">
        <f>105.4</f>
        <v>105.4</v>
      </c>
      <c r="J57" s="70">
        <v>97.6</v>
      </c>
      <c r="K57" s="70">
        <f>J57/F57*100</f>
        <v>130.0639658848614</v>
      </c>
      <c r="L57" s="70">
        <v>223.5</v>
      </c>
      <c r="M57" s="70">
        <v>139.7748592870544</v>
      </c>
      <c r="N57" s="70">
        <f>118806.324/1000</f>
        <v>118.80632399999999</v>
      </c>
      <c r="O57" s="70">
        <f>N57/J57*100</f>
        <v>121.72779098360655</v>
      </c>
      <c r="P57" s="70">
        <v>232.5</v>
      </c>
      <c r="Q57" s="60">
        <f>P57/L57*100</f>
        <v>104.02684563758389</v>
      </c>
    </row>
    <row r="58" spans="1:17" ht="44.25" customHeight="1">
      <c r="A58" s="13" t="s">
        <v>139</v>
      </c>
      <c r="B58" s="6" t="s">
        <v>86</v>
      </c>
      <c r="C58" s="7" t="s">
        <v>57</v>
      </c>
      <c r="D58" s="3"/>
      <c r="E58" s="3" t="s">
        <v>87</v>
      </c>
      <c r="F58" s="70">
        <v>101.80160625135662</v>
      </c>
      <c r="G58" s="70"/>
      <c r="H58" s="70">
        <v>103.3</v>
      </c>
      <c r="I58" s="70"/>
      <c r="J58" s="70">
        <f>K57/1.03</f>
        <v>126.27569503384602</v>
      </c>
      <c r="K58" s="70"/>
      <c r="L58" s="70">
        <v>135.70374688063532</v>
      </c>
      <c r="M58" s="70"/>
      <c r="N58" s="70">
        <f>N57/J57/1.03*100</f>
        <v>118.18232134330732</v>
      </c>
      <c r="O58" s="70"/>
      <c r="P58" s="70">
        <f>P57/L57/1.03*100</f>
        <v>100.99693751221737</v>
      </c>
      <c r="Q58" s="70"/>
    </row>
    <row r="59" spans="1:17" ht="24" customHeight="1">
      <c r="A59" s="13" t="s">
        <v>140</v>
      </c>
      <c r="B59" s="6" t="s">
        <v>18</v>
      </c>
      <c r="C59" s="7" t="s">
        <v>19</v>
      </c>
      <c r="D59" s="3"/>
      <c r="E59" s="3"/>
      <c r="F59" s="70">
        <v>0.811</v>
      </c>
      <c r="G59" s="70">
        <v>113.74474053295933</v>
      </c>
      <c r="H59" s="70">
        <v>1.669</v>
      </c>
      <c r="I59" s="70">
        <v>106.78182981445939</v>
      </c>
      <c r="J59" s="70">
        <f>1019.584/1000</f>
        <v>1.019584</v>
      </c>
      <c r="K59" s="70">
        <f>J59/F59*100</f>
        <v>125.71935881627621</v>
      </c>
      <c r="L59" s="70">
        <v>2.458</v>
      </c>
      <c r="M59" s="70">
        <v>147.27381665668065</v>
      </c>
      <c r="N59" s="70">
        <f>1352.6/1000</f>
        <v>1.3525999999999998</v>
      </c>
      <c r="O59" s="70">
        <f>N59/J59*100</f>
        <v>132.66194840248568</v>
      </c>
      <c r="P59" s="70">
        <v>2.48</v>
      </c>
      <c r="Q59" s="60">
        <f>P59/L59*100</f>
        <v>100.89503661513423</v>
      </c>
    </row>
    <row r="60" spans="1:17" ht="27" customHeight="1">
      <c r="A60" s="13" t="s">
        <v>141</v>
      </c>
      <c r="B60" s="6" t="s">
        <v>20</v>
      </c>
      <c r="C60" s="7" t="s">
        <v>19</v>
      </c>
      <c r="D60" s="3"/>
      <c r="E60" s="3"/>
      <c r="F60" s="70">
        <v>0.766</v>
      </c>
      <c r="G60" s="70">
        <v>115.53544494720964</v>
      </c>
      <c r="H60" s="70">
        <v>1.507</v>
      </c>
      <c r="I60" s="70">
        <v>115.74500768049154</v>
      </c>
      <c r="J60" s="70">
        <f>833.887/1000</f>
        <v>0.8338869999999999</v>
      </c>
      <c r="K60" s="70">
        <f>J60/F60*100</f>
        <v>108.8625326370757</v>
      </c>
      <c r="L60" s="70">
        <v>1.765</v>
      </c>
      <c r="M60" s="70">
        <v>117.12010617120106</v>
      </c>
      <c r="N60" s="70">
        <f>886.284/1000</f>
        <v>0.886284</v>
      </c>
      <c r="O60" s="70">
        <f>N60/J60*100</f>
        <v>106.28346526567749</v>
      </c>
      <c r="P60" s="70">
        <v>1.78</v>
      </c>
      <c r="Q60" s="60">
        <f>P60/L60*100</f>
        <v>100.84985835694052</v>
      </c>
    </row>
    <row r="61" spans="1:17" ht="25.5" customHeight="1">
      <c r="A61" s="13" t="s">
        <v>142</v>
      </c>
      <c r="B61" s="6" t="s">
        <v>21</v>
      </c>
      <c r="C61" s="7" t="s">
        <v>22</v>
      </c>
      <c r="D61" s="3"/>
      <c r="E61" s="3"/>
      <c r="F61" s="70"/>
      <c r="G61" s="70"/>
      <c r="H61" s="70" t="s">
        <v>252</v>
      </c>
      <c r="I61" s="70" t="s">
        <v>252</v>
      </c>
      <c r="J61" s="70"/>
      <c r="K61" s="70"/>
      <c r="L61" s="70"/>
      <c r="M61" s="70" t="s">
        <v>252</v>
      </c>
      <c r="N61" s="70"/>
      <c r="O61" s="70"/>
      <c r="P61" s="70"/>
      <c r="Q61" s="70"/>
    </row>
    <row r="62" spans="1:17" ht="24.75" customHeight="1">
      <c r="A62" s="13" t="s">
        <v>143</v>
      </c>
      <c r="B62" s="6" t="s">
        <v>23</v>
      </c>
      <c r="C62" s="7" t="s">
        <v>19</v>
      </c>
      <c r="D62" s="3"/>
      <c r="E62" s="3"/>
      <c r="F62" s="70"/>
      <c r="G62" s="70"/>
      <c r="H62" s="70" t="s">
        <v>252</v>
      </c>
      <c r="I62" s="70" t="s">
        <v>252</v>
      </c>
      <c r="J62" s="70"/>
      <c r="K62" s="70"/>
      <c r="L62" s="70"/>
      <c r="M62" s="70" t="s">
        <v>252</v>
      </c>
      <c r="N62" s="70"/>
      <c r="O62" s="70"/>
      <c r="P62" s="70"/>
      <c r="Q62" s="70"/>
    </row>
    <row r="63" spans="1:17" ht="23.25" customHeight="1">
      <c r="A63" s="13" t="s">
        <v>144</v>
      </c>
      <c r="B63" s="6" t="s">
        <v>24</v>
      </c>
      <c r="C63" s="7" t="s">
        <v>19</v>
      </c>
      <c r="D63" s="3"/>
      <c r="E63" s="3"/>
      <c r="F63" s="70">
        <v>0.0174</v>
      </c>
      <c r="G63" s="70">
        <v>75.65217391304347</v>
      </c>
      <c r="H63" s="70">
        <v>0.025</v>
      </c>
      <c r="I63" s="70">
        <v>69.44444444444446</v>
      </c>
      <c r="J63" s="70">
        <v>0</v>
      </c>
      <c r="K63" s="70">
        <f>J63/F63*100</f>
        <v>0</v>
      </c>
      <c r="L63" s="70">
        <v>0</v>
      </c>
      <c r="M63" s="70">
        <v>0</v>
      </c>
      <c r="N63" s="70">
        <v>0</v>
      </c>
      <c r="O63" s="70">
        <v>0</v>
      </c>
      <c r="P63" s="70"/>
      <c r="Q63" s="70"/>
    </row>
    <row r="64" spans="1:17" ht="24" customHeight="1">
      <c r="A64" s="13" t="s">
        <v>145</v>
      </c>
      <c r="B64" s="6" t="s">
        <v>25</v>
      </c>
      <c r="C64" s="7" t="s">
        <v>26</v>
      </c>
      <c r="D64" s="3"/>
      <c r="E64" s="3"/>
      <c r="F64" s="70">
        <v>8.833</v>
      </c>
      <c r="G64" s="70">
        <v>109.50905033473842</v>
      </c>
      <c r="H64" s="70">
        <v>9.124</v>
      </c>
      <c r="I64" s="70">
        <v>115.18747632874637</v>
      </c>
      <c r="J64" s="70">
        <v>9.945</v>
      </c>
      <c r="K64" s="70">
        <f>J64/F64*100</f>
        <v>112.58915430770972</v>
      </c>
      <c r="L64" s="70">
        <v>9.697</v>
      </c>
      <c r="M64" s="70">
        <v>106.28014028934676</v>
      </c>
      <c r="N64" s="70">
        <v>10.5</v>
      </c>
      <c r="O64" s="70">
        <f>N64/J64*100</f>
        <v>105.58069381598794</v>
      </c>
      <c r="P64" s="25">
        <f>9.299+0.38</f>
        <v>9.679</v>
      </c>
      <c r="Q64" s="60">
        <f>P64/L64*100</f>
        <v>99.81437558007632</v>
      </c>
    </row>
    <row r="65" spans="1:17" ht="24" customHeight="1">
      <c r="A65" s="12" t="s">
        <v>146</v>
      </c>
      <c r="B65" s="71" t="s">
        <v>67</v>
      </c>
      <c r="C65" s="34"/>
      <c r="D65" s="3"/>
      <c r="E65" s="3"/>
      <c r="F65" s="24"/>
      <c r="G65" s="24"/>
      <c r="H65" s="24"/>
      <c r="I65" s="24"/>
      <c r="J65" s="24"/>
      <c r="K65" s="24"/>
      <c r="L65" s="24"/>
      <c r="M65" s="24"/>
      <c r="N65" s="25"/>
      <c r="O65" s="25"/>
      <c r="P65" s="25"/>
      <c r="Q65" s="25"/>
    </row>
    <row r="66" spans="1:17" ht="22.5" customHeight="1">
      <c r="A66" s="13" t="s">
        <v>147</v>
      </c>
      <c r="B66" s="72" t="s">
        <v>61</v>
      </c>
      <c r="C66" s="73" t="s">
        <v>63</v>
      </c>
      <c r="D66" s="3"/>
      <c r="E66" s="3"/>
      <c r="F66" s="24">
        <v>1191</v>
      </c>
      <c r="G66" s="24"/>
      <c r="H66" s="24">
        <v>2492.2</v>
      </c>
      <c r="I66" s="24">
        <v>97.4</v>
      </c>
      <c r="J66" s="24">
        <f>1152.8+86</f>
        <v>1238.8</v>
      </c>
      <c r="K66" s="70">
        <f>J66/F66*100</f>
        <v>104.01343408900084</v>
      </c>
      <c r="L66" s="24">
        <v>2480.6</v>
      </c>
      <c r="M66" s="24">
        <v>99.5</v>
      </c>
      <c r="N66" s="25">
        <f>565.45+543.29</f>
        <v>1108.74</v>
      </c>
      <c r="O66" s="70">
        <f>N66/J66*100</f>
        <v>89.50113012592831</v>
      </c>
      <c r="P66" s="25">
        <v>2670</v>
      </c>
      <c r="Q66" s="60">
        <f>P66/L66*100</f>
        <v>107.63524953640248</v>
      </c>
    </row>
    <row r="67" spans="1:17" ht="54" customHeight="1">
      <c r="A67" s="13" t="s">
        <v>148</v>
      </c>
      <c r="B67" s="72" t="s">
        <v>70</v>
      </c>
      <c r="C67" s="73" t="s">
        <v>63</v>
      </c>
      <c r="D67" s="3"/>
      <c r="E67" s="3"/>
      <c r="F67" s="70">
        <v>314</v>
      </c>
      <c r="G67" s="70">
        <v>78.89447236180904</v>
      </c>
      <c r="H67" s="70">
        <v>778</v>
      </c>
      <c r="I67" s="70">
        <v>131.2</v>
      </c>
      <c r="J67" s="24">
        <v>407</v>
      </c>
      <c r="K67" s="70">
        <f>J67/F67*100</f>
        <v>129.61783439490446</v>
      </c>
      <c r="L67" s="70">
        <v>772</v>
      </c>
      <c r="M67" s="70">
        <v>99.2</v>
      </c>
      <c r="N67" s="60">
        <v>310.871</v>
      </c>
      <c r="O67" s="70">
        <f>N67/J67*100</f>
        <v>76.38108108108108</v>
      </c>
      <c r="P67" s="60">
        <v>772</v>
      </c>
      <c r="Q67" s="60">
        <f>P67/L67*100</f>
        <v>100</v>
      </c>
    </row>
    <row r="68" spans="1:17" ht="24.75" customHeight="1">
      <c r="A68" s="13" t="s">
        <v>149</v>
      </c>
      <c r="B68" s="73" t="s">
        <v>62</v>
      </c>
      <c r="C68" s="73" t="s">
        <v>63</v>
      </c>
      <c r="D68" s="3"/>
      <c r="E68" s="3"/>
      <c r="F68" s="24"/>
      <c r="G68" s="24"/>
      <c r="H68" s="24">
        <v>17.8</v>
      </c>
      <c r="I68" s="24">
        <v>101.7</v>
      </c>
      <c r="J68" s="24">
        <v>5</v>
      </c>
      <c r="K68" s="70" t="s">
        <v>252</v>
      </c>
      <c r="L68" s="24">
        <v>21.7</v>
      </c>
      <c r="M68" s="24">
        <v>179.8</v>
      </c>
      <c r="N68" s="25">
        <f>6.25+7.001</f>
        <v>13.251000000000001</v>
      </c>
      <c r="O68" s="70">
        <f>N68/J68*100</f>
        <v>265.02000000000004</v>
      </c>
      <c r="P68" s="25">
        <v>22</v>
      </c>
      <c r="Q68" s="60">
        <f>P68/L68*100</f>
        <v>101.38248847926268</v>
      </c>
    </row>
    <row r="69" spans="1:17" ht="23.25">
      <c r="A69" s="12" t="s">
        <v>150</v>
      </c>
      <c r="B69" s="33" t="s">
        <v>27</v>
      </c>
      <c r="C69" s="34"/>
      <c r="D69" s="3"/>
      <c r="E69" s="3"/>
      <c r="F69" s="24"/>
      <c r="G69" s="24"/>
      <c r="H69" s="24"/>
      <c r="I69" s="24"/>
      <c r="J69" s="24"/>
      <c r="K69" s="24"/>
      <c r="L69" s="24"/>
      <c r="M69" s="24"/>
      <c r="N69" s="25"/>
      <c r="O69" s="25"/>
      <c r="P69" s="25"/>
      <c r="Q69" s="25"/>
    </row>
    <row r="70" spans="1:17" ht="51" customHeight="1">
      <c r="A70" s="13" t="s">
        <v>151</v>
      </c>
      <c r="B70" s="6" t="s">
        <v>28</v>
      </c>
      <c r="C70" s="7" t="s">
        <v>16</v>
      </c>
      <c r="D70" s="3"/>
      <c r="E70" s="3"/>
      <c r="F70" s="24">
        <v>1153.4</v>
      </c>
      <c r="G70" s="24">
        <v>92</v>
      </c>
      <c r="H70" s="24">
        <v>3195.8</v>
      </c>
      <c r="I70" s="24">
        <v>84</v>
      </c>
      <c r="J70" s="24">
        <v>1368.7</v>
      </c>
      <c r="K70" s="24">
        <v>118.7</v>
      </c>
      <c r="L70" s="24">
        <v>3820.3</v>
      </c>
      <c r="M70" s="24">
        <v>119.5</v>
      </c>
      <c r="N70" s="32">
        <v>1483.3</v>
      </c>
      <c r="O70" s="32">
        <f aca="true" t="shared" si="0" ref="O70:O77">N70/J70*100</f>
        <v>108.37290859940087</v>
      </c>
      <c r="P70" s="32">
        <v>2982.2</v>
      </c>
      <c r="Q70" s="32">
        <v>78.1</v>
      </c>
    </row>
    <row r="71" spans="1:17" ht="72" customHeight="1">
      <c r="A71" s="13" t="s">
        <v>152</v>
      </c>
      <c r="B71" s="6" t="s">
        <v>64</v>
      </c>
      <c r="C71" s="7" t="s">
        <v>16</v>
      </c>
      <c r="D71" s="3"/>
      <c r="E71" s="3"/>
      <c r="F71" s="24">
        <v>659.4</v>
      </c>
      <c r="G71" s="24">
        <v>120.4</v>
      </c>
      <c r="H71" s="24">
        <v>2156.9</v>
      </c>
      <c r="I71" s="24">
        <v>90.4</v>
      </c>
      <c r="J71" s="24">
        <v>871.6</v>
      </c>
      <c r="K71" s="24">
        <v>132.2</v>
      </c>
      <c r="L71" s="24">
        <v>2806.4</v>
      </c>
      <c r="M71" s="24">
        <v>130.1</v>
      </c>
      <c r="N71" s="32">
        <v>942.6</v>
      </c>
      <c r="O71" s="32">
        <f t="shared" si="0"/>
        <v>108.14593850390087</v>
      </c>
      <c r="P71" s="32">
        <v>1970.3</v>
      </c>
      <c r="Q71" s="32">
        <v>70.2</v>
      </c>
    </row>
    <row r="72" spans="1:17" ht="27" customHeight="1">
      <c r="A72" s="13" t="s">
        <v>153</v>
      </c>
      <c r="B72" s="6" t="s">
        <v>29</v>
      </c>
      <c r="C72" s="7" t="s">
        <v>16</v>
      </c>
      <c r="D72" s="3"/>
      <c r="E72" s="3"/>
      <c r="F72" s="24">
        <v>1186.7</v>
      </c>
      <c r="G72" s="24">
        <v>82.1</v>
      </c>
      <c r="H72" s="24">
        <v>3423.2</v>
      </c>
      <c r="I72" s="24">
        <v>83.8</v>
      </c>
      <c r="J72" s="24">
        <v>1340.5</v>
      </c>
      <c r="K72" s="24">
        <v>113</v>
      </c>
      <c r="L72" s="24">
        <v>3909.3</v>
      </c>
      <c r="M72" s="24">
        <v>114.2</v>
      </c>
      <c r="N72" s="32">
        <v>1450.4</v>
      </c>
      <c r="O72" s="32">
        <f t="shared" si="0"/>
        <v>108.19843342036555</v>
      </c>
      <c r="P72" s="32">
        <v>3070.5</v>
      </c>
      <c r="Q72" s="32">
        <v>78.5</v>
      </c>
    </row>
    <row r="73" spans="1:17" ht="30" customHeight="1">
      <c r="A73" s="13" t="s">
        <v>154</v>
      </c>
      <c r="B73" s="6" t="s">
        <v>239</v>
      </c>
      <c r="C73" s="7" t="s">
        <v>16</v>
      </c>
      <c r="D73" s="3"/>
      <c r="E73" s="3"/>
      <c r="F73" s="70">
        <v>4323.1</v>
      </c>
      <c r="G73" s="70">
        <v>108.56877370099703</v>
      </c>
      <c r="H73" s="70">
        <v>2270.1</v>
      </c>
      <c r="I73" s="70">
        <v>64.9</v>
      </c>
      <c r="J73" s="70">
        <v>11632.9</v>
      </c>
      <c r="K73" s="70" t="s">
        <v>254</v>
      </c>
      <c r="L73" s="70">
        <v>4952.1</v>
      </c>
      <c r="M73" s="70">
        <v>218.14457512884897</v>
      </c>
      <c r="N73" s="70">
        <v>4952.1</v>
      </c>
      <c r="O73" s="70">
        <f t="shared" si="0"/>
        <v>42.569780536237744</v>
      </c>
      <c r="P73" s="70"/>
      <c r="Q73" s="60"/>
    </row>
    <row r="74" spans="1:17" ht="24" customHeight="1">
      <c r="A74" s="13" t="s">
        <v>155</v>
      </c>
      <c r="B74" s="6" t="s">
        <v>240</v>
      </c>
      <c r="C74" s="7" t="s">
        <v>16</v>
      </c>
      <c r="D74" s="3"/>
      <c r="E74" s="3"/>
      <c r="F74" s="70">
        <v>37435.8</v>
      </c>
      <c r="G74" s="70">
        <v>93.5109508013269</v>
      </c>
      <c r="H74" s="70">
        <v>40411.8</v>
      </c>
      <c r="I74" s="70">
        <v>112.3</v>
      </c>
      <c r="J74" s="70">
        <v>36332</v>
      </c>
      <c r="K74" s="70">
        <f>J74/F74*100</f>
        <v>97.05148547646904</v>
      </c>
      <c r="L74" s="70">
        <v>63934.9</v>
      </c>
      <c r="M74" s="70">
        <v>158.20849355881202</v>
      </c>
      <c r="N74" s="70">
        <v>63934.9</v>
      </c>
      <c r="O74" s="70">
        <f t="shared" si="0"/>
        <v>175.97407244302542</v>
      </c>
      <c r="P74" s="70"/>
      <c r="Q74" s="60"/>
    </row>
    <row r="75" spans="1:17" ht="26.25" customHeight="1">
      <c r="A75" s="13" t="s">
        <v>156</v>
      </c>
      <c r="B75" s="6" t="s">
        <v>101</v>
      </c>
      <c r="C75" s="7" t="s">
        <v>16</v>
      </c>
      <c r="D75" s="3"/>
      <c r="E75" s="3"/>
      <c r="F75" s="70">
        <v>633.3</v>
      </c>
      <c r="G75" s="70">
        <v>112.3071466572087</v>
      </c>
      <c r="H75" s="70">
        <v>3290.3</v>
      </c>
      <c r="I75" s="70" t="s">
        <v>253</v>
      </c>
      <c r="J75" s="70">
        <v>2412.6</v>
      </c>
      <c r="K75" s="70" t="s">
        <v>255</v>
      </c>
      <c r="L75" s="70">
        <v>2369.6</v>
      </c>
      <c r="M75" s="70">
        <v>72.01774914141566</v>
      </c>
      <c r="N75" s="70">
        <v>2369.6</v>
      </c>
      <c r="O75" s="70">
        <f t="shared" si="0"/>
        <v>98.2176904584266</v>
      </c>
      <c r="P75" s="70"/>
      <c r="Q75" s="60"/>
    </row>
    <row r="76" spans="1:17" ht="27" customHeight="1">
      <c r="A76" s="13" t="s">
        <v>157</v>
      </c>
      <c r="B76" s="6" t="s">
        <v>241</v>
      </c>
      <c r="C76" s="7" t="s">
        <v>16</v>
      </c>
      <c r="D76" s="3"/>
      <c r="E76" s="3"/>
      <c r="F76" s="70">
        <v>50052.5</v>
      </c>
      <c r="G76" s="70">
        <v>106.82926100467847</v>
      </c>
      <c r="H76" s="70">
        <v>47961.5</v>
      </c>
      <c r="I76" s="70">
        <v>109</v>
      </c>
      <c r="J76" s="70">
        <v>50564.1</v>
      </c>
      <c r="K76" s="70">
        <f>J76/F76*100</f>
        <v>101.02212676689474</v>
      </c>
      <c r="L76" s="70">
        <v>44947.7</v>
      </c>
      <c r="M76" s="70">
        <v>93.71620987667191</v>
      </c>
      <c r="N76" s="70">
        <v>44947.7</v>
      </c>
      <c r="O76" s="70">
        <f t="shared" si="0"/>
        <v>88.89251464972183</v>
      </c>
      <c r="P76" s="70"/>
      <c r="Q76" s="60"/>
    </row>
    <row r="77" spans="1:17" ht="28.5" customHeight="1">
      <c r="A77" s="13" t="s">
        <v>158</v>
      </c>
      <c r="B77" s="6" t="s">
        <v>101</v>
      </c>
      <c r="C77" s="7" t="s">
        <v>16</v>
      </c>
      <c r="D77" s="3"/>
      <c r="E77" s="3"/>
      <c r="F77" s="70">
        <v>20774.8</v>
      </c>
      <c r="G77" s="70">
        <v>159.36361335061866</v>
      </c>
      <c r="H77" s="70">
        <v>18483.6</v>
      </c>
      <c r="I77" s="70">
        <v>154.1</v>
      </c>
      <c r="J77" s="70">
        <v>23612.6</v>
      </c>
      <c r="K77" s="70">
        <f>J77/F77*100</f>
        <v>113.65981862641277</v>
      </c>
      <c r="L77" s="70">
        <v>2683.3</v>
      </c>
      <c r="M77" s="70">
        <v>14.517193620290422</v>
      </c>
      <c r="N77" s="70">
        <v>2683.3</v>
      </c>
      <c r="O77" s="70">
        <f t="shared" si="0"/>
        <v>11.363848114989457</v>
      </c>
      <c r="P77" s="70"/>
      <c r="Q77" s="60"/>
    </row>
    <row r="78" spans="1:17" ht="21.75" customHeight="1">
      <c r="A78" s="12" t="s">
        <v>159</v>
      </c>
      <c r="B78" s="33" t="s">
        <v>231</v>
      </c>
      <c r="C78" s="34"/>
      <c r="D78" s="3"/>
      <c r="E78" s="3"/>
      <c r="F78" s="24"/>
      <c r="G78" s="24"/>
      <c r="H78" s="24"/>
      <c r="I78" s="24"/>
      <c r="J78" s="24"/>
      <c r="K78" s="24"/>
      <c r="L78" s="24"/>
      <c r="M78" s="24"/>
      <c r="N78" s="25"/>
      <c r="O78" s="25"/>
      <c r="P78" s="25"/>
      <c r="Q78" s="25"/>
    </row>
    <row r="79" spans="1:17" ht="25.5" customHeight="1">
      <c r="A79" s="13" t="s">
        <v>160</v>
      </c>
      <c r="B79" s="6" t="s">
        <v>48</v>
      </c>
      <c r="C79" s="7" t="s">
        <v>30</v>
      </c>
      <c r="D79" s="3"/>
      <c r="E79" s="3"/>
      <c r="F79" s="70">
        <v>5.5</v>
      </c>
      <c r="G79" s="70">
        <v>50</v>
      </c>
      <c r="H79" s="70">
        <v>37.4</v>
      </c>
      <c r="I79" s="70">
        <v>90.8</v>
      </c>
      <c r="J79" s="70">
        <v>14.4</v>
      </c>
      <c r="K79" s="70" t="s">
        <v>258</v>
      </c>
      <c r="L79" s="70">
        <v>42.3</v>
      </c>
      <c r="M79" s="70">
        <v>113.1</v>
      </c>
      <c r="N79" s="60">
        <v>10.5</v>
      </c>
      <c r="O79" s="70">
        <f>N79/L79*100</f>
        <v>24.822695035460995</v>
      </c>
      <c r="P79" s="60"/>
      <c r="Q79" s="60"/>
    </row>
    <row r="80" spans="1:17" ht="25.5" customHeight="1">
      <c r="A80" s="13" t="s">
        <v>161</v>
      </c>
      <c r="B80" s="6" t="s">
        <v>31</v>
      </c>
      <c r="C80" s="7" t="s">
        <v>32</v>
      </c>
      <c r="D80" s="3"/>
      <c r="E80" s="3"/>
      <c r="F80" s="20"/>
      <c r="G80" s="20"/>
      <c r="H80" s="20"/>
      <c r="I80" s="20"/>
      <c r="J80" s="20"/>
      <c r="K80" s="20"/>
      <c r="L80" s="20"/>
      <c r="M80" s="20"/>
      <c r="N80" s="74"/>
      <c r="O80" s="74"/>
      <c r="P80" s="74"/>
      <c r="Q80" s="74"/>
    </row>
    <row r="81" spans="1:17" ht="21.75" customHeight="1">
      <c r="A81" s="13" t="s">
        <v>162</v>
      </c>
      <c r="B81" s="6" t="s">
        <v>33</v>
      </c>
      <c r="C81" s="7" t="s">
        <v>34</v>
      </c>
      <c r="D81" s="3"/>
      <c r="E81" s="3"/>
      <c r="F81" s="20"/>
      <c r="G81" s="20"/>
      <c r="H81" s="20"/>
      <c r="I81" s="20"/>
      <c r="J81" s="20"/>
      <c r="K81" s="20"/>
      <c r="L81" s="20"/>
      <c r="M81" s="20"/>
      <c r="N81" s="74"/>
      <c r="O81" s="74"/>
      <c r="P81" s="74"/>
      <c r="Q81" s="74"/>
    </row>
    <row r="82" spans="1:17" ht="23.25" customHeight="1">
      <c r="A82" s="13" t="s">
        <v>163</v>
      </c>
      <c r="B82" s="6" t="s">
        <v>35</v>
      </c>
      <c r="C82" s="7" t="s">
        <v>36</v>
      </c>
      <c r="D82" s="3"/>
      <c r="E82" s="3"/>
      <c r="F82" s="21"/>
      <c r="G82" s="21"/>
      <c r="H82" s="21"/>
      <c r="I82" s="21"/>
      <c r="J82" s="21"/>
      <c r="K82" s="21"/>
      <c r="L82" s="21"/>
      <c r="M82" s="21"/>
      <c r="N82" s="22"/>
      <c r="O82" s="22"/>
      <c r="P82" s="22"/>
      <c r="Q82" s="22"/>
    </row>
    <row r="83" spans="1:17" ht="23.25" customHeight="1">
      <c r="A83" s="13" t="s">
        <v>164</v>
      </c>
      <c r="B83" s="6" t="s">
        <v>37</v>
      </c>
      <c r="C83" s="7" t="s">
        <v>38</v>
      </c>
      <c r="D83" s="3"/>
      <c r="E83" s="3"/>
      <c r="F83" s="21"/>
      <c r="G83" s="21"/>
      <c r="H83" s="21"/>
      <c r="I83" s="21"/>
      <c r="J83" s="21"/>
      <c r="K83" s="21"/>
      <c r="L83" s="21"/>
      <c r="M83" s="21"/>
      <c r="N83" s="22"/>
      <c r="O83" s="22"/>
      <c r="P83" s="22"/>
      <c r="Q83" s="22"/>
    </row>
    <row r="84" spans="1:17" ht="23.25" customHeight="1">
      <c r="A84" s="12" t="s">
        <v>165</v>
      </c>
      <c r="B84" s="33" t="s">
        <v>71</v>
      </c>
      <c r="C84" s="34"/>
      <c r="D84" s="3"/>
      <c r="E84" s="3"/>
      <c r="F84" s="21"/>
      <c r="G84" s="21"/>
      <c r="H84" s="21"/>
      <c r="I84" s="21"/>
      <c r="J84" s="21"/>
      <c r="K84" s="21"/>
      <c r="L84" s="21"/>
      <c r="M84" s="21"/>
      <c r="N84" s="22"/>
      <c r="O84" s="22"/>
      <c r="P84" s="22"/>
      <c r="Q84" s="22"/>
    </row>
    <row r="85" spans="1:17" ht="69.75" customHeight="1">
      <c r="A85" s="13" t="s">
        <v>166</v>
      </c>
      <c r="B85" s="6" t="s">
        <v>81</v>
      </c>
      <c r="C85" s="7" t="s">
        <v>49</v>
      </c>
      <c r="D85" s="3"/>
      <c r="E85" s="3"/>
      <c r="F85" s="21">
        <v>10</v>
      </c>
      <c r="G85" s="21">
        <v>125</v>
      </c>
      <c r="H85" s="21">
        <v>10</v>
      </c>
      <c r="I85" s="14">
        <v>125</v>
      </c>
      <c r="J85" s="21">
        <v>10</v>
      </c>
      <c r="K85" s="14">
        <v>100</v>
      </c>
      <c r="L85" s="21">
        <v>10</v>
      </c>
      <c r="M85" s="14">
        <v>100</v>
      </c>
      <c r="N85" s="75">
        <v>10</v>
      </c>
      <c r="O85" s="18">
        <f>N85/J85*100</f>
        <v>100</v>
      </c>
      <c r="P85" s="75">
        <v>10</v>
      </c>
      <c r="Q85" s="18">
        <f>P85/L85*100</f>
        <v>100</v>
      </c>
    </row>
    <row r="86" spans="1:17" ht="46.5" customHeight="1">
      <c r="A86" s="13" t="s">
        <v>167</v>
      </c>
      <c r="B86" s="8" t="s">
        <v>82</v>
      </c>
      <c r="C86" s="7" t="s">
        <v>49</v>
      </c>
      <c r="D86" s="3"/>
      <c r="E86" s="3"/>
      <c r="F86" s="21">
        <v>5</v>
      </c>
      <c r="G86" s="14">
        <v>100</v>
      </c>
      <c r="H86" s="21">
        <v>5</v>
      </c>
      <c r="I86" s="14">
        <v>100</v>
      </c>
      <c r="J86" s="21">
        <v>5</v>
      </c>
      <c r="K86" s="14">
        <v>100</v>
      </c>
      <c r="L86" s="21">
        <v>5</v>
      </c>
      <c r="M86" s="14">
        <v>100</v>
      </c>
      <c r="N86" s="75">
        <v>5</v>
      </c>
      <c r="O86" s="18">
        <f aca="true" t="shared" si="1" ref="O86:O96">N86/J86*100</f>
        <v>100</v>
      </c>
      <c r="P86" s="75">
        <v>5</v>
      </c>
      <c r="Q86" s="18">
        <f aca="true" t="shared" si="2" ref="Q86:Q96">P86/L86*100</f>
        <v>100</v>
      </c>
    </row>
    <row r="87" spans="1:17" ht="46.5" customHeight="1">
      <c r="A87" s="13" t="s">
        <v>168</v>
      </c>
      <c r="B87" s="9" t="s">
        <v>84</v>
      </c>
      <c r="C87" s="7" t="s">
        <v>49</v>
      </c>
      <c r="D87" s="3"/>
      <c r="E87" s="3"/>
      <c r="F87" s="21">
        <v>4</v>
      </c>
      <c r="G87" s="21">
        <v>100</v>
      </c>
      <c r="H87" s="21">
        <v>4</v>
      </c>
      <c r="I87" s="21">
        <v>100</v>
      </c>
      <c r="J87" s="21">
        <v>5</v>
      </c>
      <c r="K87" s="14">
        <v>125</v>
      </c>
      <c r="L87" s="21">
        <v>4</v>
      </c>
      <c r="M87" s="14">
        <v>100</v>
      </c>
      <c r="N87" s="75">
        <v>4</v>
      </c>
      <c r="O87" s="18">
        <f t="shared" si="1"/>
        <v>80</v>
      </c>
      <c r="P87" s="75">
        <v>4</v>
      </c>
      <c r="Q87" s="18">
        <f t="shared" si="2"/>
        <v>100</v>
      </c>
    </row>
    <row r="88" spans="1:17" ht="46.5" customHeight="1">
      <c r="A88" s="13" t="s">
        <v>169</v>
      </c>
      <c r="B88" s="10" t="s">
        <v>83</v>
      </c>
      <c r="C88" s="7" t="s">
        <v>49</v>
      </c>
      <c r="D88" s="3"/>
      <c r="E88" s="3"/>
      <c r="F88" s="21">
        <v>5</v>
      </c>
      <c r="G88" s="14">
        <v>166.7</v>
      </c>
      <c r="H88" s="21">
        <v>5</v>
      </c>
      <c r="I88" s="21">
        <v>166.7</v>
      </c>
      <c r="J88" s="21">
        <v>5</v>
      </c>
      <c r="K88" s="14">
        <v>100</v>
      </c>
      <c r="L88" s="21">
        <v>5</v>
      </c>
      <c r="M88" s="14">
        <v>100</v>
      </c>
      <c r="N88" s="75">
        <v>5</v>
      </c>
      <c r="O88" s="18">
        <f t="shared" si="1"/>
        <v>100</v>
      </c>
      <c r="P88" s="75">
        <v>5</v>
      </c>
      <c r="Q88" s="18">
        <f t="shared" si="2"/>
        <v>100</v>
      </c>
    </row>
    <row r="89" spans="1:17" ht="46.5" customHeight="1">
      <c r="A89" s="13" t="s">
        <v>170</v>
      </c>
      <c r="B89" s="9" t="s">
        <v>84</v>
      </c>
      <c r="C89" s="7" t="s">
        <v>49</v>
      </c>
      <c r="D89" s="3"/>
      <c r="E89" s="3"/>
      <c r="F89" s="21">
        <v>4</v>
      </c>
      <c r="G89" s="14">
        <v>133.3</v>
      </c>
      <c r="H89" s="21">
        <v>4</v>
      </c>
      <c r="I89" s="21">
        <v>133.3</v>
      </c>
      <c r="J89" s="21">
        <v>4</v>
      </c>
      <c r="K89" s="14">
        <v>100</v>
      </c>
      <c r="L89" s="21">
        <v>4</v>
      </c>
      <c r="M89" s="14">
        <v>100</v>
      </c>
      <c r="N89" s="75">
        <v>4</v>
      </c>
      <c r="O89" s="18">
        <f t="shared" si="1"/>
        <v>100</v>
      </c>
      <c r="P89" s="75">
        <v>4</v>
      </c>
      <c r="Q89" s="18">
        <f t="shared" si="2"/>
        <v>100</v>
      </c>
    </row>
    <row r="90" spans="1:17" ht="46.5" customHeight="1">
      <c r="A90" s="13" t="s">
        <v>171</v>
      </c>
      <c r="B90" s="6" t="s">
        <v>50</v>
      </c>
      <c r="C90" s="7" t="s">
        <v>7</v>
      </c>
      <c r="D90" s="3"/>
      <c r="E90" s="3" t="s">
        <v>87</v>
      </c>
      <c r="F90" s="14">
        <v>100</v>
      </c>
      <c r="G90" s="14">
        <v>100</v>
      </c>
      <c r="H90" s="14">
        <v>100</v>
      </c>
      <c r="I90" s="14">
        <v>100</v>
      </c>
      <c r="J90" s="14">
        <v>100</v>
      </c>
      <c r="K90" s="14">
        <v>100</v>
      </c>
      <c r="L90" s="14">
        <v>100</v>
      </c>
      <c r="M90" s="14">
        <v>100</v>
      </c>
      <c r="N90" s="14">
        <v>100</v>
      </c>
      <c r="O90" s="18">
        <f t="shared" si="1"/>
        <v>100</v>
      </c>
      <c r="P90" s="14">
        <v>100</v>
      </c>
      <c r="Q90" s="18">
        <f t="shared" si="2"/>
        <v>100</v>
      </c>
    </row>
    <row r="91" spans="1:17" ht="46.5" customHeight="1">
      <c r="A91" s="13" t="s">
        <v>172</v>
      </c>
      <c r="B91" s="6" t="s">
        <v>51</v>
      </c>
      <c r="C91" s="7" t="s">
        <v>3</v>
      </c>
      <c r="D91" s="3"/>
      <c r="E91" s="3"/>
      <c r="F91" s="14">
        <v>451.5</v>
      </c>
      <c r="G91" s="21">
        <v>108.3</v>
      </c>
      <c r="H91" s="21">
        <v>467.3</v>
      </c>
      <c r="I91" s="21">
        <v>138.8</v>
      </c>
      <c r="J91" s="21">
        <v>478.8</v>
      </c>
      <c r="K91" s="14">
        <v>106</v>
      </c>
      <c r="L91" s="14">
        <v>450</v>
      </c>
      <c r="M91" s="14">
        <v>96.3</v>
      </c>
      <c r="N91" s="23">
        <v>470</v>
      </c>
      <c r="O91" s="18">
        <f t="shared" si="1"/>
        <v>98.16207184628237</v>
      </c>
      <c r="P91" s="23">
        <v>470</v>
      </c>
      <c r="Q91" s="18">
        <f t="shared" si="2"/>
        <v>104.44444444444446</v>
      </c>
    </row>
    <row r="92" spans="1:17" ht="69.75" customHeight="1">
      <c r="A92" s="13" t="s">
        <v>173</v>
      </c>
      <c r="B92" s="6" t="s">
        <v>52</v>
      </c>
      <c r="C92" s="7" t="s">
        <v>7</v>
      </c>
      <c r="D92" s="3"/>
      <c r="E92" s="3" t="s">
        <v>87</v>
      </c>
      <c r="F92" s="21">
        <v>42.6</v>
      </c>
      <c r="G92" s="21"/>
      <c r="H92" s="21">
        <v>37.7</v>
      </c>
      <c r="I92" s="21"/>
      <c r="J92" s="14">
        <v>30.5</v>
      </c>
      <c r="K92" s="14"/>
      <c r="L92" s="21">
        <v>33.3</v>
      </c>
      <c r="M92" s="14"/>
      <c r="N92" s="18">
        <v>36.8</v>
      </c>
      <c r="O92" s="18"/>
      <c r="P92" s="18">
        <f>150/P91*100</f>
        <v>31.914893617021278</v>
      </c>
      <c r="Q92" s="18"/>
    </row>
    <row r="93" spans="1:17" ht="69.75" customHeight="1">
      <c r="A93" s="13" t="s">
        <v>174</v>
      </c>
      <c r="B93" s="8" t="s">
        <v>65</v>
      </c>
      <c r="C93" s="7" t="s">
        <v>3</v>
      </c>
      <c r="D93" s="3"/>
      <c r="E93" s="3"/>
      <c r="F93" s="21">
        <v>11.45</v>
      </c>
      <c r="G93" s="21">
        <v>84.1</v>
      </c>
      <c r="H93" s="21">
        <v>22.73</v>
      </c>
      <c r="I93" s="21">
        <v>85.5</v>
      </c>
      <c r="J93" s="21">
        <v>9.38</v>
      </c>
      <c r="K93" s="14">
        <v>81.9</v>
      </c>
      <c r="L93" s="21">
        <v>19.3</v>
      </c>
      <c r="M93" s="14">
        <v>84.9</v>
      </c>
      <c r="N93" s="75">
        <v>8.33</v>
      </c>
      <c r="O93" s="18">
        <f>N93/J93*100</f>
        <v>88.80597014925372</v>
      </c>
      <c r="P93" s="75">
        <v>17.66</v>
      </c>
      <c r="Q93" s="18">
        <f t="shared" si="2"/>
        <v>91.50259067357513</v>
      </c>
    </row>
    <row r="94" spans="1:17" ht="69.75" customHeight="1">
      <c r="A94" s="13" t="s">
        <v>175</v>
      </c>
      <c r="B94" s="11" t="s">
        <v>90</v>
      </c>
      <c r="C94" s="7" t="s">
        <v>7</v>
      </c>
      <c r="D94" s="3"/>
      <c r="E94" s="3"/>
      <c r="F94" s="14">
        <v>100</v>
      </c>
      <c r="G94" s="14"/>
      <c r="H94" s="14">
        <v>100</v>
      </c>
      <c r="I94" s="14"/>
      <c r="J94" s="14">
        <v>100</v>
      </c>
      <c r="K94" s="14"/>
      <c r="L94" s="21">
        <v>99.9</v>
      </c>
      <c r="M94" s="14"/>
      <c r="N94" s="18">
        <v>100</v>
      </c>
      <c r="O94" s="18"/>
      <c r="P94" s="18">
        <v>100</v>
      </c>
      <c r="Q94" s="18"/>
    </row>
    <row r="95" spans="1:17" ht="93" customHeight="1">
      <c r="A95" s="13" t="s">
        <v>176</v>
      </c>
      <c r="B95" s="11" t="s">
        <v>98</v>
      </c>
      <c r="C95" s="7" t="s">
        <v>49</v>
      </c>
      <c r="D95" s="3"/>
      <c r="E95" s="3"/>
      <c r="F95" s="21">
        <v>725</v>
      </c>
      <c r="G95" s="21">
        <v>87.7</v>
      </c>
      <c r="H95" s="21">
        <v>583</v>
      </c>
      <c r="I95" s="21">
        <v>60.7</v>
      </c>
      <c r="J95" s="21">
        <v>580</v>
      </c>
      <c r="K95" s="14">
        <v>80</v>
      </c>
      <c r="L95" s="21">
        <v>511</v>
      </c>
      <c r="M95" s="14">
        <v>87.7</v>
      </c>
      <c r="N95" s="75">
        <v>650</v>
      </c>
      <c r="O95" s="18">
        <f t="shared" si="1"/>
        <v>112.06896551724137</v>
      </c>
      <c r="P95" s="75">
        <v>650</v>
      </c>
      <c r="Q95" s="18">
        <f t="shared" si="2"/>
        <v>127.20156555772995</v>
      </c>
    </row>
    <row r="96" spans="1:17" ht="116.25" customHeight="1">
      <c r="A96" s="13" t="s">
        <v>177</v>
      </c>
      <c r="B96" s="11" t="s">
        <v>99</v>
      </c>
      <c r="C96" s="7" t="s">
        <v>80</v>
      </c>
      <c r="D96" s="3"/>
      <c r="E96" s="3"/>
      <c r="F96" s="21">
        <v>1198</v>
      </c>
      <c r="G96" s="21">
        <v>77.1</v>
      </c>
      <c r="H96" s="21">
        <v>1213</v>
      </c>
      <c r="I96" s="21">
        <v>78.6</v>
      </c>
      <c r="J96" s="21">
        <v>1185</v>
      </c>
      <c r="K96" s="14">
        <v>98.9</v>
      </c>
      <c r="L96" s="21">
        <v>1046</v>
      </c>
      <c r="M96" s="14">
        <v>86.2</v>
      </c>
      <c r="N96" s="75">
        <v>1330</v>
      </c>
      <c r="O96" s="18">
        <f t="shared" si="1"/>
        <v>112.23628691983123</v>
      </c>
      <c r="P96" s="75">
        <v>1350</v>
      </c>
      <c r="Q96" s="18">
        <f t="shared" si="2"/>
        <v>129.06309751434034</v>
      </c>
    </row>
    <row r="97" spans="1:17" s="31" customFormat="1" ht="162.75" customHeight="1">
      <c r="A97" s="13" t="s">
        <v>178</v>
      </c>
      <c r="B97" s="6" t="s">
        <v>91</v>
      </c>
      <c r="C97" s="7" t="s">
        <v>7</v>
      </c>
      <c r="D97" s="76"/>
      <c r="E97" s="76"/>
      <c r="F97" s="20"/>
      <c r="G97" s="20"/>
      <c r="H97" s="20">
        <v>85.6</v>
      </c>
      <c r="I97" s="20"/>
      <c r="J97" s="20"/>
      <c r="K97" s="20"/>
      <c r="L97" s="20">
        <v>86.1</v>
      </c>
      <c r="M97" s="20"/>
      <c r="N97" s="20"/>
      <c r="O97" s="20">
        <v>86.1</v>
      </c>
      <c r="P97" s="20"/>
      <c r="Q97" s="74"/>
    </row>
    <row r="98" spans="1:17" s="31" customFormat="1" ht="46.5" customHeight="1">
      <c r="A98" s="13" t="s">
        <v>179</v>
      </c>
      <c r="B98" s="6" t="s">
        <v>92</v>
      </c>
      <c r="C98" s="7" t="s">
        <v>7</v>
      </c>
      <c r="D98" s="76"/>
      <c r="E98" s="76"/>
      <c r="F98" s="20"/>
      <c r="G98" s="20"/>
      <c r="H98" s="19">
        <v>100</v>
      </c>
      <c r="I98" s="20"/>
      <c r="J98" s="19"/>
      <c r="K98" s="20"/>
      <c r="L98" s="19">
        <v>100</v>
      </c>
      <c r="M98" s="20"/>
      <c r="N98" s="19"/>
      <c r="O98" s="19">
        <v>100</v>
      </c>
      <c r="P98" s="19"/>
      <c r="Q98" s="74"/>
    </row>
    <row r="99" spans="1:17" s="31" customFormat="1" ht="46.5" customHeight="1">
      <c r="A99" s="13" t="s">
        <v>180</v>
      </c>
      <c r="B99" s="6" t="s">
        <v>93</v>
      </c>
      <c r="C99" s="7" t="s">
        <v>7</v>
      </c>
      <c r="D99" s="76"/>
      <c r="E99" s="76"/>
      <c r="F99" s="20"/>
      <c r="G99" s="20"/>
      <c r="H99" s="19">
        <v>91.9</v>
      </c>
      <c r="I99" s="20"/>
      <c r="J99" s="19"/>
      <c r="K99" s="20"/>
      <c r="L99" s="20">
        <v>91.7</v>
      </c>
      <c r="M99" s="20"/>
      <c r="N99" s="20"/>
      <c r="O99" s="20">
        <v>91.7</v>
      </c>
      <c r="P99" s="20"/>
      <c r="Q99" s="74"/>
    </row>
    <row r="100" spans="1:17" s="31" customFormat="1" ht="46.5" customHeight="1">
      <c r="A100" s="13" t="s">
        <v>181</v>
      </c>
      <c r="B100" s="6" t="s">
        <v>94</v>
      </c>
      <c r="C100" s="7" t="s">
        <v>7</v>
      </c>
      <c r="D100" s="76"/>
      <c r="E100" s="76"/>
      <c r="F100" s="20"/>
      <c r="G100" s="20"/>
      <c r="H100" s="20">
        <v>97.5</v>
      </c>
      <c r="I100" s="20"/>
      <c r="J100" s="20"/>
      <c r="K100" s="20"/>
      <c r="L100" s="20">
        <v>97.6</v>
      </c>
      <c r="M100" s="20"/>
      <c r="N100" s="20"/>
      <c r="O100" s="20">
        <v>97.6</v>
      </c>
      <c r="P100" s="20"/>
      <c r="Q100" s="74"/>
    </row>
    <row r="101" spans="1:17" s="31" customFormat="1" ht="46.5" customHeight="1">
      <c r="A101" s="13" t="s">
        <v>182</v>
      </c>
      <c r="B101" s="6" t="s">
        <v>95</v>
      </c>
      <c r="C101" s="7" t="s">
        <v>7</v>
      </c>
      <c r="D101" s="76"/>
      <c r="E101" s="76"/>
      <c r="F101" s="20"/>
      <c r="G101" s="20"/>
      <c r="H101" s="20">
        <v>84.5</v>
      </c>
      <c r="I101" s="20"/>
      <c r="J101" s="20"/>
      <c r="K101" s="20"/>
      <c r="L101" s="19">
        <v>85</v>
      </c>
      <c r="M101" s="20"/>
      <c r="N101" s="20"/>
      <c r="O101" s="19">
        <v>85</v>
      </c>
      <c r="P101" s="20"/>
      <c r="Q101" s="74"/>
    </row>
    <row r="102" spans="1:17" s="31" customFormat="1" ht="46.5" customHeight="1">
      <c r="A102" s="13" t="s">
        <v>183</v>
      </c>
      <c r="B102" s="6" t="s">
        <v>96</v>
      </c>
      <c r="C102" s="7" t="s">
        <v>7</v>
      </c>
      <c r="D102" s="76"/>
      <c r="E102" s="76"/>
      <c r="F102" s="20"/>
      <c r="G102" s="20"/>
      <c r="H102" s="20">
        <v>98.1</v>
      </c>
      <c r="I102" s="20"/>
      <c r="J102" s="20"/>
      <c r="K102" s="20"/>
      <c r="L102" s="20">
        <v>98.2</v>
      </c>
      <c r="M102" s="20"/>
      <c r="N102" s="20"/>
      <c r="O102" s="20">
        <v>98.2</v>
      </c>
      <c r="P102" s="20"/>
      <c r="Q102" s="74"/>
    </row>
    <row r="103" spans="1:17" s="31" customFormat="1" ht="46.5" customHeight="1">
      <c r="A103" s="13" t="s">
        <v>184</v>
      </c>
      <c r="B103" s="6" t="s">
        <v>100</v>
      </c>
      <c r="C103" s="7" t="s">
        <v>7</v>
      </c>
      <c r="D103" s="76"/>
      <c r="E103" s="76"/>
      <c r="F103" s="20"/>
      <c r="G103" s="20"/>
      <c r="H103" s="20">
        <v>85.6</v>
      </c>
      <c r="I103" s="20"/>
      <c r="J103" s="20"/>
      <c r="K103" s="20"/>
      <c r="L103" s="20">
        <v>86.1</v>
      </c>
      <c r="M103" s="20"/>
      <c r="N103" s="20"/>
      <c r="O103" s="20">
        <v>86.1</v>
      </c>
      <c r="P103" s="20"/>
      <c r="Q103" s="74"/>
    </row>
    <row r="104" spans="1:17" s="31" customFormat="1" ht="46.5" customHeight="1">
      <c r="A104" s="13" t="s">
        <v>185</v>
      </c>
      <c r="B104" s="6" t="s">
        <v>97</v>
      </c>
      <c r="C104" s="7" t="s">
        <v>7</v>
      </c>
      <c r="D104" s="76"/>
      <c r="E104" s="76"/>
      <c r="F104" s="20"/>
      <c r="G104" s="20"/>
      <c r="H104" s="19">
        <v>2</v>
      </c>
      <c r="I104" s="20"/>
      <c r="J104" s="19"/>
      <c r="K104" s="20"/>
      <c r="L104" s="19">
        <v>1.9</v>
      </c>
      <c r="M104" s="20"/>
      <c r="N104" s="19"/>
      <c r="O104" s="19">
        <v>1.9</v>
      </c>
      <c r="P104" s="19"/>
      <c r="Q104" s="74"/>
    </row>
    <row r="105" spans="1:17" ht="23.25" customHeight="1">
      <c r="A105" s="12" t="s">
        <v>186</v>
      </c>
      <c r="B105" s="33" t="s">
        <v>39</v>
      </c>
      <c r="C105" s="34"/>
      <c r="D105" s="3"/>
      <c r="E105" s="3"/>
      <c r="F105" s="21"/>
      <c r="G105" s="21"/>
      <c r="H105" s="21"/>
      <c r="I105" s="21"/>
      <c r="J105" s="21"/>
      <c r="K105" s="21"/>
      <c r="L105" s="21"/>
      <c r="M105" s="21"/>
      <c r="N105" s="75"/>
      <c r="O105" s="75"/>
      <c r="P105" s="75"/>
      <c r="Q105" s="75"/>
    </row>
    <row r="106" spans="1:17" ht="93" customHeight="1">
      <c r="A106" s="13" t="s">
        <v>187</v>
      </c>
      <c r="B106" s="72" t="s">
        <v>228</v>
      </c>
      <c r="C106" s="7" t="s">
        <v>40</v>
      </c>
      <c r="D106" s="3"/>
      <c r="E106" s="3"/>
      <c r="F106" s="75">
        <v>73996.7</v>
      </c>
      <c r="G106" s="77">
        <v>105.1</v>
      </c>
      <c r="H106" s="78">
        <v>72375.3</v>
      </c>
      <c r="I106" s="79">
        <v>106.5</v>
      </c>
      <c r="J106" s="80">
        <v>76608</v>
      </c>
      <c r="K106" s="80">
        <v>103.5</v>
      </c>
      <c r="L106" s="78">
        <v>74771.2</v>
      </c>
      <c r="M106" s="79">
        <v>103.3</v>
      </c>
      <c r="N106" s="80">
        <v>75665</v>
      </c>
      <c r="O106" s="80">
        <v>98.8</v>
      </c>
      <c r="P106" s="80">
        <v>77152</v>
      </c>
      <c r="Q106" s="19">
        <v>103.2</v>
      </c>
    </row>
    <row r="107" spans="1:17" ht="46.5" customHeight="1">
      <c r="A107" s="13" t="s">
        <v>188</v>
      </c>
      <c r="B107" s="72" t="s">
        <v>227</v>
      </c>
      <c r="C107" s="7" t="s">
        <v>40</v>
      </c>
      <c r="D107" s="3"/>
      <c r="E107" s="3"/>
      <c r="F107" s="81">
        <v>46455</v>
      </c>
      <c r="G107" s="82">
        <v>108.4</v>
      </c>
      <c r="H107" s="83">
        <v>48520.1</v>
      </c>
      <c r="I107" s="84">
        <v>106</v>
      </c>
      <c r="J107" s="85">
        <v>48036.1</v>
      </c>
      <c r="K107" s="85">
        <v>103.4</v>
      </c>
      <c r="L107" s="83">
        <v>48404.8</v>
      </c>
      <c r="M107" s="84">
        <v>99.8</v>
      </c>
      <c r="N107" s="85">
        <v>49101.9</v>
      </c>
      <c r="O107" s="85">
        <v>102.2</v>
      </c>
      <c r="P107" s="19">
        <v>50310.9</v>
      </c>
      <c r="Q107" s="19">
        <v>103.9</v>
      </c>
    </row>
    <row r="108" spans="1:17" ht="46.5" customHeight="1">
      <c r="A108" s="13" t="s">
        <v>189</v>
      </c>
      <c r="B108" s="6" t="s">
        <v>41</v>
      </c>
      <c r="C108" s="7" t="s">
        <v>40</v>
      </c>
      <c r="D108" s="3"/>
      <c r="E108" s="3"/>
      <c r="F108" s="18"/>
      <c r="G108" s="18"/>
      <c r="H108" s="14"/>
      <c r="I108" s="14"/>
      <c r="J108" s="14"/>
      <c r="K108" s="18"/>
      <c r="L108" s="14"/>
      <c r="M108" s="14"/>
      <c r="N108" s="18"/>
      <c r="O108" s="18"/>
      <c r="P108" s="18"/>
      <c r="Q108" s="18"/>
    </row>
    <row r="109" spans="1:17" ht="46.5" customHeight="1">
      <c r="A109" s="13" t="s">
        <v>190</v>
      </c>
      <c r="B109" s="6" t="s">
        <v>45</v>
      </c>
      <c r="C109" s="7" t="s">
        <v>7</v>
      </c>
      <c r="D109" s="3"/>
      <c r="E109" s="3" t="s">
        <v>87</v>
      </c>
      <c r="F109" s="74">
        <v>102.5</v>
      </c>
      <c r="G109" s="79"/>
      <c r="H109" s="78">
        <v>95.7</v>
      </c>
      <c r="I109" s="79"/>
      <c r="J109" s="86">
        <v>90.7</v>
      </c>
      <c r="K109" s="80"/>
      <c r="L109" s="78">
        <v>88.4</v>
      </c>
      <c r="M109" s="79"/>
      <c r="N109" s="86">
        <v>93.7</v>
      </c>
      <c r="O109" s="86"/>
      <c r="P109" s="86">
        <v>97.6</v>
      </c>
      <c r="Q109" s="80"/>
    </row>
    <row r="110" spans="1:17" ht="46.5" customHeight="1">
      <c r="A110" s="13" t="s">
        <v>191</v>
      </c>
      <c r="B110" s="6" t="s">
        <v>42</v>
      </c>
      <c r="C110" s="7" t="s">
        <v>40</v>
      </c>
      <c r="D110" s="3"/>
      <c r="E110" s="3"/>
      <c r="F110" s="87">
        <v>16178.4</v>
      </c>
      <c r="G110" s="84">
        <v>106.9</v>
      </c>
      <c r="H110" s="83">
        <v>17145.7</v>
      </c>
      <c r="I110" s="84">
        <v>107.8</v>
      </c>
      <c r="J110" s="88">
        <v>17563.3</v>
      </c>
      <c r="K110" s="85">
        <v>108.6</v>
      </c>
      <c r="L110" s="83">
        <v>18844.6</v>
      </c>
      <c r="M110" s="84">
        <v>109.9</v>
      </c>
      <c r="N110" s="88">
        <v>18392.4</v>
      </c>
      <c r="O110" s="88">
        <v>104.7</v>
      </c>
      <c r="P110" s="88">
        <v>18910.1</v>
      </c>
      <c r="Q110" s="19">
        <v>100.3</v>
      </c>
    </row>
    <row r="111" spans="1:17" ht="46.5" customHeight="1">
      <c r="A111" s="13" t="s">
        <v>192</v>
      </c>
      <c r="B111" s="6" t="s">
        <v>43</v>
      </c>
      <c r="C111" s="7" t="s">
        <v>7</v>
      </c>
      <c r="D111" s="3"/>
      <c r="E111" s="3" t="s">
        <v>87</v>
      </c>
      <c r="F111" s="89">
        <v>180.1</v>
      </c>
      <c r="G111" s="84"/>
      <c r="H111" s="83">
        <v>190.8</v>
      </c>
      <c r="I111" s="84"/>
      <c r="J111" s="88">
        <v>183.6</v>
      </c>
      <c r="K111" s="88"/>
      <c r="L111" s="84">
        <v>197</v>
      </c>
      <c r="M111" s="84"/>
      <c r="N111" s="88">
        <v>171.4</v>
      </c>
      <c r="O111" s="88"/>
      <c r="P111" s="88">
        <v>176.2</v>
      </c>
      <c r="Q111" s="88"/>
    </row>
    <row r="112" spans="1:17" ht="46.5" customHeight="1">
      <c r="A112" s="13" t="s">
        <v>193</v>
      </c>
      <c r="B112" s="72" t="s">
        <v>226</v>
      </c>
      <c r="C112" s="7" t="s">
        <v>44</v>
      </c>
      <c r="D112" s="3"/>
      <c r="E112" s="3"/>
      <c r="F112" s="14">
        <v>68.5375</v>
      </c>
      <c r="G112" s="14">
        <v>103.1</v>
      </c>
      <c r="H112" s="14">
        <v>146.68975069252076</v>
      </c>
      <c r="I112" s="14">
        <v>103.44834322462677</v>
      </c>
      <c r="J112" s="14">
        <v>107.26630136986302</v>
      </c>
      <c r="K112" s="14">
        <v>156.5074614187314</v>
      </c>
      <c r="L112" s="14">
        <v>231.48328767123286</v>
      </c>
      <c r="M112" s="14">
        <v>157.80467727186303</v>
      </c>
      <c r="N112" s="90">
        <v>109.30190217391305</v>
      </c>
      <c r="O112" s="90">
        <v>101.89770764727974</v>
      </c>
      <c r="P112" s="90">
        <v>233.88648648648646</v>
      </c>
      <c r="Q112" s="90">
        <v>101.0381737875897</v>
      </c>
    </row>
    <row r="113" spans="1:17" ht="46.5" customHeight="1">
      <c r="A113" s="13" t="s">
        <v>194</v>
      </c>
      <c r="B113" s="6" t="s">
        <v>77</v>
      </c>
      <c r="C113" s="7" t="s">
        <v>44</v>
      </c>
      <c r="D113" s="3"/>
      <c r="E113" s="3"/>
      <c r="F113" s="14">
        <v>33.19444444444444</v>
      </c>
      <c r="G113" s="14">
        <v>107</v>
      </c>
      <c r="H113" s="14">
        <v>64.03047091412742</v>
      </c>
      <c r="I113" s="14">
        <v>107.43367603041514</v>
      </c>
      <c r="J113" s="14">
        <v>37.27945205479452</v>
      </c>
      <c r="K113" s="14">
        <v>112.30629907720524</v>
      </c>
      <c r="L113" s="14">
        <v>65.55808219178081</v>
      </c>
      <c r="M113" s="14">
        <v>102.38575674338254</v>
      </c>
      <c r="N113" s="90">
        <v>38.873808719565226</v>
      </c>
      <c r="O113" s="90">
        <v>104.27677065217394</v>
      </c>
      <c r="P113" s="90">
        <v>65.48162162162163</v>
      </c>
      <c r="Q113" s="90">
        <v>99.88336972711387</v>
      </c>
    </row>
    <row r="114" spans="1:17" ht="93" customHeight="1">
      <c r="A114" s="13" t="s">
        <v>195</v>
      </c>
      <c r="B114" s="72" t="s">
        <v>237</v>
      </c>
      <c r="C114" s="73" t="s">
        <v>60</v>
      </c>
      <c r="D114" s="3"/>
      <c r="E114" s="3"/>
      <c r="F114" s="21"/>
      <c r="G114" s="21"/>
      <c r="H114" s="21"/>
      <c r="I114" s="14"/>
      <c r="J114" s="21"/>
      <c r="K114" s="14"/>
      <c r="L114" s="21"/>
      <c r="M114" s="14"/>
      <c r="N114" s="75"/>
      <c r="O114" s="75"/>
      <c r="P114" s="75"/>
      <c r="Q114" s="18"/>
    </row>
    <row r="115" spans="1:17" ht="17.25" customHeight="1">
      <c r="A115" s="29"/>
      <c r="B115" s="91"/>
      <c r="C115" s="92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29"/>
      <c r="O115" s="29"/>
      <c r="P115" s="29"/>
      <c r="Q115" s="29"/>
    </row>
    <row r="116" spans="1:17" ht="18.75">
      <c r="A116" s="29"/>
      <c r="B116" s="91"/>
      <c r="C116" s="92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29"/>
      <c r="O116" s="29"/>
      <c r="P116" s="29"/>
      <c r="Q116" s="29"/>
    </row>
    <row r="117" spans="1:17" ht="22.5">
      <c r="A117" s="29"/>
      <c r="B117" s="1" t="s">
        <v>218</v>
      </c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</row>
    <row r="118" spans="2:10" ht="18.75">
      <c r="B118" s="1"/>
      <c r="C118" s="29"/>
      <c r="D118" s="29"/>
      <c r="E118" s="29"/>
      <c r="F118" s="29"/>
      <c r="G118" s="29"/>
      <c r="H118" s="29"/>
      <c r="I118" s="29"/>
      <c r="J118" s="29"/>
    </row>
    <row r="119" spans="2:10" ht="18.75">
      <c r="B119" s="29" t="s">
        <v>256</v>
      </c>
      <c r="C119" s="29"/>
      <c r="D119" s="29"/>
      <c r="E119" s="29"/>
      <c r="F119" s="29"/>
      <c r="G119" s="29"/>
      <c r="H119" s="29"/>
      <c r="I119" s="29"/>
      <c r="J119" s="29"/>
    </row>
    <row r="120" spans="2:10" ht="18.75">
      <c r="B120" s="29"/>
      <c r="C120" s="29"/>
      <c r="D120" s="29"/>
      <c r="E120" s="29"/>
      <c r="F120" s="29"/>
      <c r="G120" s="29"/>
      <c r="H120" s="29"/>
      <c r="I120" s="29"/>
      <c r="J120" s="29"/>
    </row>
    <row r="121" spans="2:17" ht="48.75" customHeight="1">
      <c r="B121" s="94" t="s">
        <v>238</v>
      </c>
      <c r="C121" s="95"/>
      <c r="D121" s="95"/>
      <c r="E121" s="95"/>
      <c r="F121" s="95"/>
      <c r="G121" s="95"/>
      <c r="H121" s="95"/>
      <c r="I121" s="95"/>
      <c r="J121" s="95"/>
      <c r="K121" s="96"/>
      <c r="L121" s="96"/>
      <c r="M121" s="96"/>
      <c r="N121" s="96"/>
      <c r="O121" s="96"/>
      <c r="P121" s="96"/>
      <c r="Q121" s="96"/>
    </row>
  </sheetData>
  <sheetProtection/>
  <mergeCells count="17">
    <mergeCell ref="A2:Q2"/>
    <mergeCell ref="A3:Q3"/>
    <mergeCell ref="B84:C84"/>
    <mergeCell ref="B105:C105"/>
    <mergeCell ref="B50:C50"/>
    <mergeCell ref="B53:C53"/>
    <mergeCell ref="B65:C65"/>
    <mergeCell ref="B56:C56"/>
    <mergeCell ref="B69:C69"/>
    <mergeCell ref="B78:C78"/>
    <mergeCell ref="B121:Q121"/>
    <mergeCell ref="B47:C47"/>
    <mergeCell ref="B19:C19"/>
    <mergeCell ref="B6:C6"/>
    <mergeCell ref="B10:C10"/>
    <mergeCell ref="B44:C44"/>
    <mergeCell ref="B28:C28"/>
  </mergeCells>
  <printOptions/>
  <pageMargins left="0.5511811023622047" right="0.35433070866141736" top="0.3937007874015748" bottom="0.3937007874015748" header="0.5118110236220472" footer="0.5118110236220472"/>
  <pageSetup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AdmHmao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Kokorina</dc:creator>
  <cp:keywords/>
  <dc:description/>
  <cp:lastModifiedBy>Шатохина Анна Владимировна</cp:lastModifiedBy>
  <cp:lastPrinted>2016-07-25T11:11:59Z</cp:lastPrinted>
  <dcterms:created xsi:type="dcterms:W3CDTF">2007-04-10T02:31:52Z</dcterms:created>
  <dcterms:modified xsi:type="dcterms:W3CDTF">2016-07-27T06:28:11Z</dcterms:modified>
  <cp:category/>
  <cp:version/>
  <cp:contentType/>
  <cp:contentStatus/>
</cp:coreProperties>
</file>