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425" windowHeight="828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<sst xmlns="http://schemas.openxmlformats.org/spreadsheetml/2006/main" count="341" uniqueCount="245">
  <si>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</si>
  <si>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</si>
  <si>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</si>
  <si>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</si>
  <si>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</si>
  <si>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</si>
  <si>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</si>
  <si>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</si>
  <si>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</si>
  <si>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</si>
  <si>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</si>
  <si>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</si>
  <si>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</si>
  <si>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</si>
  <si>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</si>
  <si>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</si>
  <si>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</si>
  <si>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</si>
  <si>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</si>
  <si>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</si>
  <si>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</si>
  <si>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</si>
  <si>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</si>
  <si>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</si>
  <si>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</si>
  <si>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</si>
  <si>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</si>
  <si>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</si>
  <si>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</si>
  <si>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</si>
  <si>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</si>
  <si>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</si>
  <si>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</si>
  <si>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</si>
  <si>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</si>
  <si>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</si>
  <si>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</si>
  <si>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</si>
  <si>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</si>
  <si>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</si>
  <si>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</si>
  <si>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</si>
  <si>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</si>
  <si>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</si>
  <si>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</si>
  <si>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</si>
  <si>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</si>
  <si>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</si>
  <si>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</si>
  <si>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</si>
  <si>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</si>
  <si>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</si>
  <si>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</si>
  <si>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</si>
  <si>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</si>
  <si>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</si>
  <si>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</si>
  <si>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</si>
  <si>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</si>
  <si>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</si>
  <si>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</si>
  <si>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</si>
  <si>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</si>
  <si>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</si>
  <si>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</si>
  <si>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</si>
  <si>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</si>
  <si>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</si>
  <si>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</si>
  <si>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</si>
  <si>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</si>
  <si>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</si>
  <si>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</si>
  <si>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</si>
  <si>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</si>
  <si>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</si>
  <si>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</si>
  <si>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</si>
  <si>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</si>
  <si>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</si>
  <si>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</si>
  <si>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</si>
  <si>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</si>
  <si>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</si>
  <si>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</si>
  <si>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</si>
  <si>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</si>
  <si>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</si>
  <si>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</si>
  <si>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</si>
  <si>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</si>
  <si>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</si>
  <si>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</si>
  <si>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</si>
  <si>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</si>
  <si>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</si>
  <si>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</si>
  <si>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</si>
  <si>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</si>
  <si>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</si>
  <si>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</si>
  <si>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</si>
  <si>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</si>
  <si>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</si>
  <si>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</si>
  <si>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</si>
  <si>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</si>
  <si>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</si>
  <si>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</si>
  <si>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</si>
  <si>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</si>
  <si>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</si>
  <si>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</si>
  <si>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</si>
  <si>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</si>
  <si>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</si>
  <si>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</si>
  <si>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</si>
  <si>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</si>
  <si>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</si>
  <si>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</si>
  <si>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</si>
  <si>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</si>
  <si>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</si>
  <si>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</si>
  <si>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</si>
  <si>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</si>
  <si>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</si>
  <si>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</si>
  <si>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</si>
  <si>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</si>
  <si>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</si>
  <si>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</si>
  <si>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</si>
  <si>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</si>
  <si>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</si>
  <si>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</si>
  <si>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</si>
  <si>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</si>
  <si>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</si>
  <si>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</si>
  <si>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</si>
  <si>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</si>
  <si>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</si>
  <si>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</si>
  <si>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</si>
  <si>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</si>
  <si>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</si>
  <si>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</si>
  <si>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</si>
  <si>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</si>
  <si>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</si>
  <si>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</si>
  <si>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</si>
  <si>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</si>
  <si>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</si>
  <si>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</si>
  <si>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</si>
  <si>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</si>
  <si>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</si>
  <si>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</si>
  <si>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</si>
  <si>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</si>
  <si>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</si>
  <si>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</si>
  <si>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</si>
  <si>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</si>
  <si>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</si>
  <si>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</si>
  <si>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</si>
  <si>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</si>
  <si>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</si>
  <si>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</si>
  <si>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</si>
  <si>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</si>
  <si>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</si>
  <si>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</si>
  <si>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</si>
  <si>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</si>
  <si>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</si>
  <si>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</si>
  <si>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</si>
  <si>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</si>
  <si>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</si>
  <si>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</si>
  <si>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</si>
  <si>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</si>
  <si>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</si>
  <si>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</si>
  <si>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</si>
  <si>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</si>
  <si>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</si>
  <si>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</si>
  <si>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</si>
  <si>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</si>
  <si>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</si>
  <si>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</si>
  <si>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</si>
  <si>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</si>
  <si>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</si>
  <si>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</si>
  <si>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</si>
  <si>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</si>
  <si>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</si>
  <si>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</si>
  <si>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</si>
  <si>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</si>
  <si>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</si>
  <si>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</si>
  <si>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</si>
  <si>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</si>
  <si>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</si>
  <si>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</si>
  <si>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</si>
  <si>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</si>
  <si>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</si>
  <si>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</si>
  <si>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</si>
  <si>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</si>
  <si>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</si>
  <si>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</si>
  <si>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</si>
  <si>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</si>
  <si>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</si>
  <si>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</si>
  <si>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</si>
  <si>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</si>
  <si>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2012 год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</si>
  <si>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</si>
  <si>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</si>
  <si>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</si>
  <si>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</si>
  <si>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</si>
  <si>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Темп роста 2012 года к   2011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</si>
  <si>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</si>
  <si>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</si>
  <si>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</si>
  <si>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r>
      <t>Темп роста 2013 года к 2012 году, %</t>
    </r>
    <r>
      <rPr>
        <vertAlign val="superscript"/>
        <sz val="18"/>
        <rFont val="Times New Roman Cyr"/>
        <family val="0"/>
      </rPr>
      <t>1</t>
    </r>
  </si>
  <si>
    <r>
      <t>Темп роста  2014 года к 2013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</si>
  <si>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2014 год</t>
  </si>
  <si>
    <t>Прибыль прибыльных предприятий*</t>
  </si>
  <si>
    <t>Кредиторская задолженность*</t>
  </si>
  <si>
    <t>Дебиторская задолженность*</t>
  </si>
  <si>
    <t>* Информация предоставлена согласно статистических данных по состоянию на 01.10.2014</t>
  </si>
  <si>
    <t>оценка
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</si>
</sst>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#,##0.0"/>
    <numFmt numFmtId="175" formatCode="0.0000000"/>
  </numFmts>
  <fonts count="5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 applyProtection="1">
      <alignment horizontal="left" vertical="center" wrapText="1" indent="1"/>
      <protection/>
    </xf>
    <xf numFmtId="0" fontId="17" fillId="32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74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6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="50" zoomScaleNormal="50" zoomScaleSheetLayoutView="50" zoomScalePageLayoutView="50" workbookViewId="0" topLeftCell="A1">
      <pane ySplit="5" topLeftCell="A70" activePane="bottomLeft" state="frozen"/>
      <selection pane="topLeft" activeCell="A1" sqref="A1"/>
      <selection pane="bottomLeft" activeCell="K84" sqref="K84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8.00390625" style="1" customWidth="1"/>
    <col min="7" max="7" width="19.25390625" style="1" customWidth="1"/>
    <col min="8" max="8" width="17.875" style="1" customWidth="1"/>
    <col min="9" max="9" width="19.25390625" style="1" customWidth="1"/>
    <col min="10" max="10" width="18.875" style="1" customWidth="1"/>
    <col min="11" max="11" width="21.25390625" style="1" customWidth="1"/>
    <col min="12" max="16384" width="9.125" style="1" customWidth="1"/>
  </cols>
  <sheetData>
    <row r="1" spans="2:11" s="3" customFormat="1" ht="20.25">
      <c r="B1" s="11"/>
      <c r="C1" s="57"/>
      <c r="D1" s="10"/>
      <c r="E1" s="10"/>
      <c r="F1" s="10"/>
      <c r="G1" s="10"/>
      <c r="H1" s="10"/>
      <c r="I1" s="10"/>
      <c r="J1" s="36"/>
      <c r="K1" s="37"/>
    </row>
    <row r="2" spans="1:11" s="3" customFormat="1" ht="20.25" customHeight="1">
      <c r="A2" s="77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" customFormat="1" ht="20.25">
      <c r="A3" s="79" t="s">
        <v>239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9" ht="12.75">
      <c r="B4" s="2"/>
      <c r="C4" s="2"/>
      <c r="D4" s="2"/>
      <c r="E4" s="2"/>
      <c r="F4" s="2"/>
      <c r="G4" s="2"/>
      <c r="H4" s="2"/>
      <c r="I4" s="2"/>
    </row>
    <row r="5" spans="1:11" ht="196.5" customHeight="1">
      <c r="A5" s="12" t="s">
        <v>104</v>
      </c>
      <c r="B5" s="13" t="s">
        <v>0</v>
      </c>
      <c r="C5" s="13" t="s">
        <v>79</v>
      </c>
      <c r="D5" s="14" t="s">
        <v>86</v>
      </c>
      <c r="E5" s="14" t="s">
        <v>232</v>
      </c>
      <c r="F5" s="14" t="s">
        <v>227</v>
      </c>
      <c r="G5" s="14" t="s">
        <v>233</v>
      </c>
      <c r="H5" s="14" t="s">
        <v>228</v>
      </c>
      <c r="I5" s="14" t="s">
        <v>237</v>
      </c>
      <c r="J5" s="14" t="s">
        <v>244</v>
      </c>
      <c r="K5" s="14" t="s">
        <v>238</v>
      </c>
    </row>
    <row r="6" spans="1:11" ht="20.25" customHeight="1">
      <c r="A6" s="15" t="s">
        <v>105</v>
      </c>
      <c r="B6" s="74" t="s">
        <v>68</v>
      </c>
      <c r="C6" s="75"/>
      <c r="D6" s="16"/>
      <c r="E6" s="16"/>
      <c r="F6" s="16"/>
      <c r="G6" s="17"/>
      <c r="H6" s="16"/>
      <c r="I6" s="16"/>
      <c r="J6" s="18"/>
      <c r="K6" s="18"/>
    </row>
    <row r="7" spans="1:11" ht="27.75" customHeight="1">
      <c r="A7" s="19" t="s">
        <v>107</v>
      </c>
      <c r="B7" s="20" t="s">
        <v>225</v>
      </c>
      <c r="C7" s="21" t="s">
        <v>1</v>
      </c>
      <c r="D7" s="16"/>
      <c r="E7" s="16"/>
      <c r="F7" s="43">
        <v>35.1</v>
      </c>
      <c r="G7" s="44">
        <v>101.4</v>
      </c>
      <c r="H7" s="38">
        <v>35.56</v>
      </c>
      <c r="I7" s="39">
        <f>SUM(H7/F7)*100</f>
        <v>101.31054131054131</v>
      </c>
      <c r="J7" s="40">
        <v>36.1</v>
      </c>
      <c r="K7" s="41">
        <f>SUM(J7/H7)*100</f>
        <v>101.51856017997748</v>
      </c>
    </row>
    <row r="8" spans="1:11" ht="26.25" customHeight="1">
      <c r="A8" s="19" t="s">
        <v>108</v>
      </c>
      <c r="B8" s="22" t="s">
        <v>234</v>
      </c>
      <c r="C8" s="21" t="s">
        <v>81</v>
      </c>
      <c r="D8" s="16"/>
      <c r="E8" s="16"/>
      <c r="F8" s="45">
        <v>286</v>
      </c>
      <c r="G8" s="44">
        <v>79</v>
      </c>
      <c r="H8" s="38">
        <v>351</v>
      </c>
      <c r="I8" s="39">
        <f>SUM(H8/F8)*100</f>
        <v>122.72727272727273</v>
      </c>
      <c r="J8" s="40">
        <v>389</v>
      </c>
      <c r="K8" s="41">
        <f>SUM(J8/H8)*100</f>
        <v>110.82621082621083</v>
      </c>
    </row>
    <row r="9" spans="1:11" ht="24.75" customHeight="1">
      <c r="A9" s="19" t="s">
        <v>109</v>
      </c>
      <c r="B9" s="22" t="s">
        <v>66</v>
      </c>
      <c r="C9" s="21" t="s">
        <v>81</v>
      </c>
      <c r="D9" s="16"/>
      <c r="E9" s="16"/>
      <c r="F9" s="43">
        <v>39</v>
      </c>
      <c r="G9" s="44">
        <v>7.8</v>
      </c>
      <c r="H9" s="38">
        <v>183</v>
      </c>
      <c r="I9" s="39">
        <f>SUM(H9/F9)*100</f>
        <v>469.2307692307692</v>
      </c>
      <c r="J9" s="40">
        <v>176</v>
      </c>
      <c r="K9" s="41">
        <f>SUM(J9/H9)*100</f>
        <v>96.17486338797814</v>
      </c>
    </row>
    <row r="10" spans="1:11" ht="29.25" customHeight="1">
      <c r="A10" s="15" t="s">
        <v>106</v>
      </c>
      <c r="B10" s="76" t="s">
        <v>69</v>
      </c>
      <c r="C10" s="71"/>
      <c r="D10" s="16"/>
      <c r="E10" s="16"/>
      <c r="F10" s="16"/>
      <c r="G10" s="16"/>
      <c r="H10" s="16"/>
      <c r="I10" s="16"/>
      <c r="J10" s="18"/>
      <c r="K10" s="18"/>
    </row>
    <row r="11" spans="1:11" ht="74.25" customHeight="1">
      <c r="A11" s="19" t="s">
        <v>110</v>
      </c>
      <c r="B11" s="20" t="s">
        <v>53</v>
      </c>
      <c r="C11" s="23" t="s">
        <v>1</v>
      </c>
      <c r="D11" s="16"/>
      <c r="E11" s="16"/>
      <c r="F11" s="43">
        <v>17.1</v>
      </c>
      <c r="G11" s="44">
        <v>106.9</v>
      </c>
      <c r="H11" s="38">
        <v>15.7</v>
      </c>
      <c r="I11" s="39">
        <f>SUM(H11/F11)*100</f>
        <v>91.81286549707602</v>
      </c>
      <c r="J11" s="42">
        <v>15.1</v>
      </c>
      <c r="K11" s="41">
        <f>SUM(J11/H11)*100</f>
        <v>96.17834394904459</v>
      </c>
    </row>
    <row r="12" spans="1:11" ht="99" customHeight="1">
      <c r="A12" s="19" t="s">
        <v>111</v>
      </c>
      <c r="B12" s="20" t="s">
        <v>54</v>
      </c>
      <c r="C12" s="23" t="s">
        <v>1</v>
      </c>
      <c r="D12" s="16"/>
      <c r="E12" s="16"/>
      <c r="F12" s="43">
        <v>13.9</v>
      </c>
      <c r="G12" s="44">
        <v>101.5</v>
      </c>
      <c r="H12" s="38">
        <v>13.5</v>
      </c>
      <c r="I12" s="39">
        <f>SUM(H12/F12)*100</f>
        <v>97.12230215827337</v>
      </c>
      <c r="J12" s="42">
        <v>12.9</v>
      </c>
      <c r="K12" s="41">
        <f>SUM(J12/H12)*100</f>
        <v>95.55555555555556</v>
      </c>
    </row>
    <row r="13" spans="1:11" ht="95.25" customHeight="1">
      <c r="A13" s="19" t="s">
        <v>112</v>
      </c>
      <c r="B13" s="20" t="s">
        <v>90</v>
      </c>
      <c r="C13" s="23" t="s">
        <v>1</v>
      </c>
      <c r="D13" s="16"/>
      <c r="E13" s="16"/>
      <c r="F13" s="43">
        <v>1.282</v>
      </c>
      <c r="G13" s="44">
        <v>94.8</v>
      </c>
      <c r="H13" s="38">
        <v>1.419</v>
      </c>
      <c r="I13" s="39">
        <f>SUM(H13/F13)*100</f>
        <v>110.68642745709829</v>
      </c>
      <c r="J13" s="40">
        <v>1.443</v>
      </c>
      <c r="K13" s="41">
        <f>SUM(J13/H13)*100</f>
        <v>101.69133192389006</v>
      </c>
    </row>
    <row r="14" spans="1:11" ht="47.25" customHeight="1">
      <c r="A14" s="19" t="s">
        <v>113</v>
      </c>
      <c r="B14" s="20" t="s">
        <v>89</v>
      </c>
      <c r="C14" s="23" t="s">
        <v>1</v>
      </c>
      <c r="D14" s="16"/>
      <c r="E14" s="16"/>
      <c r="F14" s="43">
        <v>0.198</v>
      </c>
      <c r="G14" s="44">
        <v>70.2</v>
      </c>
      <c r="H14" s="38">
        <v>0.217</v>
      </c>
      <c r="I14" s="39">
        <f>SUM(H14/F14)*100</f>
        <v>109.59595959595958</v>
      </c>
      <c r="J14" s="40">
        <v>0.171</v>
      </c>
      <c r="K14" s="41">
        <f>SUM(J14/H14)*100</f>
        <v>78.80184331797236</v>
      </c>
    </row>
    <row r="15" spans="1:11" ht="49.5" customHeight="1">
      <c r="A15" s="19" t="s">
        <v>114</v>
      </c>
      <c r="B15" s="20" t="s">
        <v>197</v>
      </c>
      <c r="C15" s="23" t="s">
        <v>7</v>
      </c>
      <c r="D15" s="16"/>
      <c r="E15" s="16" t="s">
        <v>88</v>
      </c>
      <c r="F15" s="43">
        <v>0.8</v>
      </c>
      <c r="G15" s="44"/>
      <c r="H15" s="38">
        <v>0.84</v>
      </c>
      <c r="I15" s="39"/>
      <c r="J15" s="40">
        <v>0.7</v>
      </c>
      <c r="K15" s="41"/>
    </row>
    <row r="16" spans="1:11" ht="24.75" customHeight="1">
      <c r="A16" s="19" t="s">
        <v>201</v>
      </c>
      <c r="B16" s="20" t="s">
        <v>198</v>
      </c>
      <c r="C16" s="23" t="s">
        <v>49</v>
      </c>
      <c r="D16" s="16"/>
      <c r="E16" s="16"/>
      <c r="F16" s="43">
        <v>657</v>
      </c>
      <c r="G16" s="44">
        <v>89.6</v>
      </c>
      <c r="H16" s="46">
        <f>SUM(H17:H18)</f>
        <v>685</v>
      </c>
      <c r="I16" s="39">
        <f>SUM(H16/F16)*100</f>
        <v>104.26179604261796</v>
      </c>
      <c r="J16" s="46">
        <f>SUM(J17:J18)</f>
        <v>808</v>
      </c>
      <c r="K16" s="41">
        <f>SUM(J16/H16)*100</f>
        <v>117.95620437956205</v>
      </c>
    </row>
    <row r="17" spans="1:11" ht="21.75" customHeight="1">
      <c r="A17" s="19" t="s">
        <v>202</v>
      </c>
      <c r="B17" s="20" t="s">
        <v>199</v>
      </c>
      <c r="C17" s="23"/>
      <c r="D17" s="16"/>
      <c r="E17" s="16"/>
      <c r="F17" s="43">
        <v>233</v>
      </c>
      <c r="G17" s="44">
        <v>87.3</v>
      </c>
      <c r="H17" s="38">
        <v>224</v>
      </c>
      <c r="I17" s="39">
        <f>SUM(H17/F17)*100</f>
        <v>96.13733905579399</v>
      </c>
      <c r="J17" s="40">
        <v>273</v>
      </c>
      <c r="K17" s="41">
        <f>SUM(J17/H17)*100</f>
        <v>121.875</v>
      </c>
    </row>
    <row r="18" spans="1:12" ht="21.75" customHeight="1">
      <c r="A18" s="19" t="s">
        <v>203</v>
      </c>
      <c r="B18" s="20" t="s">
        <v>200</v>
      </c>
      <c r="C18" s="23"/>
      <c r="D18" s="16"/>
      <c r="E18" s="16"/>
      <c r="F18" s="43">
        <v>424</v>
      </c>
      <c r="G18" s="44">
        <v>91</v>
      </c>
      <c r="H18" s="38">
        <v>461</v>
      </c>
      <c r="I18" s="39">
        <f>SUM(H18/F18)*100</f>
        <v>108.72641509433963</v>
      </c>
      <c r="J18" s="40">
        <v>535</v>
      </c>
      <c r="K18" s="41">
        <f>SUM(J18/H18)*100</f>
        <v>116.05206073752711</v>
      </c>
      <c r="L18"/>
    </row>
    <row r="19" spans="1:12" ht="69.75" customHeight="1">
      <c r="A19" s="15" t="s">
        <v>115</v>
      </c>
      <c r="B19" s="72" t="s">
        <v>72</v>
      </c>
      <c r="C19" s="73"/>
      <c r="D19" s="16"/>
      <c r="E19" s="16"/>
      <c r="F19" s="16"/>
      <c r="G19" s="16"/>
      <c r="H19" s="16"/>
      <c r="I19" s="16"/>
      <c r="J19" s="18"/>
      <c r="K19" s="18"/>
      <c r="L19"/>
    </row>
    <row r="20" spans="1:12" ht="22.5" customHeight="1">
      <c r="A20" s="19"/>
      <c r="B20" s="22" t="s">
        <v>2</v>
      </c>
      <c r="C20" s="21" t="s">
        <v>3</v>
      </c>
      <c r="D20" s="16"/>
      <c r="E20" s="16" t="s">
        <v>88</v>
      </c>
      <c r="F20" s="38">
        <f>SUM(F24+F26)</f>
        <v>1336.6</v>
      </c>
      <c r="G20" s="38">
        <v>102.8</v>
      </c>
      <c r="H20" s="38">
        <f>SUM(H24+H26)</f>
        <v>1187.5</v>
      </c>
      <c r="I20" s="39">
        <f>SUM(H20/F20*100)</f>
        <v>88.84483016609308</v>
      </c>
      <c r="J20" s="38">
        <f>SUM(J24+J26)</f>
        <v>785.3</v>
      </c>
      <c r="K20" s="39">
        <f>SUM(J20/H20*100)</f>
        <v>66.13052631578947</v>
      </c>
      <c r="L20"/>
    </row>
    <row r="21" spans="1:12" ht="51" customHeight="1">
      <c r="A21" s="19" t="s">
        <v>116</v>
      </c>
      <c r="B21" s="22" t="s">
        <v>56</v>
      </c>
      <c r="C21" s="21" t="s">
        <v>57</v>
      </c>
      <c r="D21" s="16"/>
      <c r="E21" s="16"/>
      <c r="F21" s="38">
        <v>97.4</v>
      </c>
      <c r="G21" s="38"/>
      <c r="H21" s="39">
        <f>SUM(I20/1.079)</f>
        <v>82.33997235041063</v>
      </c>
      <c r="I21" s="39"/>
      <c r="J21" s="41">
        <f>SUM(K20/1.089)</f>
        <v>60.72591948190034</v>
      </c>
      <c r="K21" s="39"/>
      <c r="L21"/>
    </row>
    <row r="22" spans="1:12" ht="23.25">
      <c r="A22" s="19" t="s">
        <v>117</v>
      </c>
      <c r="B22" s="22" t="s">
        <v>4</v>
      </c>
      <c r="C22" s="21"/>
      <c r="D22" s="16"/>
      <c r="E22" s="16" t="s">
        <v>88</v>
      </c>
      <c r="F22" s="38"/>
      <c r="G22" s="38"/>
      <c r="H22" s="38"/>
      <c r="I22" s="39"/>
      <c r="J22" s="40"/>
      <c r="K22" s="39"/>
      <c r="L22"/>
    </row>
    <row r="23" spans="1:11" ht="48" customHeight="1">
      <c r="A23" s="19" t="s">
        <v>118</v>
      </c>
      <c r="B23" s="22" t="s">
        <v>58</v>
      </c>
      <c r="C23" s="21" t="s">
        <v>57</v>
      </c>
      <c r="D23" s="16"/>
      <c r="E23" s="16" t="s">
        <v>88</v>
      </c>
      <c r="F23" s="38"/>
      <c r="G23" s="38"/>
      <c r="H23" s="38"/>
      <c r="I23" s="39"/>
      <c r="J23" s="40"/>
      <c r="K23" s="39"/>
    </row>
    <row r="24" spans="1:11" ht="23.25">
      <c r="A24" s="19" t="s">
        <v>119</v>
      </c>
      <c r="B24" s="22" t="s">
        <v>5</v>
      </c>
      <c r="C24" s="21" t="s">
        <v>3</v>
      </c>
      <c r="D24" s="16"/>
      <c r="E24" s="16" t="s">
        <v>88</v>
      </c>
      <c r="F24" s="38">
        <v>843.5</v>
      </c>
      <c r="G24" s="38">
        <v>101.1</v>
      </c>
      <c r="H24" s="38">
        <v>678.1</v>
      </c>
      <c r="I24" s="39">
        <f>SUM(H24/F24*100)</f>
        <v>80.39122703023118</v>
      </c>
      <c r="J24" s="41">
        <v>288.6</v>
      </c>
      <c r="K24" s="39">
        <f>SUM(J24/H24*100)</f>
        <v>42.56009438135968</v>
      </c>
    </row>
    <row r="25" spans="1:11" ht="53.25" customHeight="1">
      <c r="A25" s="19" t="s">
        <v>120</v>
      </c>
      <c r="B25" s="22" t="s">
        <v>58</v>
      </c>
      <c r="C25" s="21" t="s">
        <v>57</v>
      </c>
      <c r="D25" s="16"/>
      <c r="E25" s="16" t="s">
        <v>88</v>
      </c>
      <c r="F25" s="38">
        <v>95.5</v>
      </c>
      <c r="G25" s="38"/>
      <c r="H25" s="39">
        <f>SUM(I24/1.059)</f>
        <v>75.91239568482642</v>
      </c>
      <c r="I25" s="39"/>
      <c r="J25" s="41">
        <f>SUM(K24/1.093)</f>
        <v>38.93878717416256</v>
      </c>
      <c r="K25" s="39"/>
    </row>
    <row r="26" spans="1:11" ht="46.5">
      <c r="A26" s="19" t="s">
        <v>121</v>
      </c>
      <c r="B26" s="22" t="s">
        <v>6</v>
      </c>
      <c r="C26" s="21" t="s">
        <v>3</v>
      </c>
      <c r="D26" s="16"/>
      <c r="E26" s="16" t="s">
        <v>88</v>
      </c>
      <c r="F26" s="38">
        <v>493.1</v>
      </c>
      <c r="G26" s="39">
        <v>106</v>
      </c>
      <c r="H26" s="38">
        <v>509.4</v>
      </c>
      <c r="I26" s="39">
        <f>SUM(H26/F26*100)</f>
        <v>103.30561752180085</v>
      </c>
      <c r="J26" s="40">
        <v>496.7</v>
      </c>
      <c r="K26" s="39">
        <f>SUM(J26/H26*100)</f>
        <v>97.50687082842559</v>
      </c>
    </row>
    <row r="27" spans="1:11" ht="51.75" customHeight="1">
      <c r="A27" s="19" t="s">
        <v>122</v>
      </c>
      <c r="B27" s="22" t="s">
        <v>58</v>
      </c>
      <c r="C27" s="21" t="s">
        <v>57</v>
      </c>
      <c r="D27" s="16"/>
      <c r="E27" s="16" t="s">
        <v>88</v>
      </c>
      <c r="F27" s="38">
        <v>104.7</v>
      </c>
      <c r="G27" s="38"/>
      <c r="H27" s="39">
        <f>SUM(I26/1.105)</f>
        <v>93.48924662606413</v>
      </c>
      <c r="I27" s="38"/>
      <c r="J27" s="41">
        <f>SUM(K26/1.087)</f>
        <v>89.70273305282943</v>
      </c>
      <c r="K27" s="40"/>
    </row>
    <row r="28" spans="1:11" ht="27" customHeight="1">
      <c r="A28" s="15" t="s">
        <v>123</v>
      </c>
      <c r="B28" s="70" t="s">
        <v>8</v>
      </c>
      <c r="C28" s="71"/>
      <c r="D28" s="16"/>
      <c r="E28" s="16"/>
      <c r="F28" s="16"/>
      <c r="G28" s="16"/>
      <c r="H28" s="16"/>
      <c r="I28" s="16"/>
      <c r="J28" s="18"/>
      <c r="K28" s="18"/>
    </row>
    <row r="29" spans="1:11" ht="24" customHeight="1">
      <c r="A29" s="19" t="s">
        <v>124</v>
      </c>
      <c r="B29" s="22" t="s">
        <v>47</v>
      </c>
      <c r="C29" s="21" t="s">
        <v>9</v>
      </c>
      <c r="D29" s="16"/>
      <c r="E29" s="16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29.25" customHeight="1">
      <c r="A30" s="19" t="s">
        <v>125</v>
      </c>
      <c r="B30" s="22" t="s">
        <v>226</v>
      </c>
      <c r="C30" s="21" t="s">
        <v>10</v>
      </c>
      <c r="D30" s="16"/>
      <c r="E30" s="16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25.5" customHeight="1">
      <c r="A31" s="19" t="s">
        <v>126</v>
      </c>
      <c r="B31" s="22" t="s">
        <v>11</v>
      </c>
      <c r="C31" s="21" t="s">
        <v>12</v>
      </c>
      <c r="D31" s="16"/>
      <c r="E31" s="16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27" customHeight="1">
      <c r="A32" s="19" t="s">
        <v>127</v>
      </c>
      <c r="B32" s="22" t="s">
        <v>46</v>
      </c>
      <c r="C32" s="21" t="s">
        <v>13</v>
      </c>
      <c r="D32" s="16"/>
      <c r="E32" s="16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28.5" customHeight="1">
      <c r="A33" s="19" t="s">
        <v>128</v>
      </c>
      <c r="B33" s="22" t="s">
        <v>223</v>
      </c>
      <c r="C33" s="21" t="s">
        <v>13</v>
      </c>
      <c r="D33" s="16"/>
      <c r="E33" s="16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27.75" customHeight="1">
      <c r="A34" s="19" t="s">
        <v>129</v>
      </c>
      <c r="B34" s="22" t="s">
        <v>103</v>
      </c>
      <c r="C34" s="21" t="s">
        <v>13</v>
      </c>
      <c r="D34" s="16"/>
      <c r="E34" s="16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27" customHeight="1">
      <c r="A35" s="19" t="s">
        <v>130</v>
      </c>
      <c r="B35" s="22" t="s">
        <v>14</v>
      </c>
      <c r="C35" s="21" t="s">
        <v>13</v>
      </c>
      <c r="D35" s="16"/>
      <c r="E35" s="16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25.5" customHeight="1">
      <c r="A36" s="19" t="s">
        <v>204</v>
      </c>
      <c r="B36" s="22" t="s">
        <v>212</v>
      </c>
      <c r="C36" s="21" t="s">
        <v>30</v>
      </c>
      <c r="D36" s="16"/>
      <c r="E36" s="16"/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5.5" customHeight="1">
      <c r="A37" s="19" t="s">
        <v>205</v>
      </c>
      <c r="B37" s="22" t="s">
        <v>211</v>
      </c>
      <c r="C37" s="21" t="s">
        <v>30</v>
      </c>
      <c r="D37" s="16"/>
      <c r="E37" s="16"/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ht="27" customHeight="1">
      <c r="A38" s="19" t="s">
        <v>206</v>
      </c>
      <c r="B38" s="22" t="s">
        <v>213</v>
      </c>
      <c r="C38" s="21" t="s">
        <v>221</v>
      </c>
      <c r="D38" s="16"/>
      <c r="E38" s="16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25.5" customHeight="1">
      <c r="A39" s="19" t="s">
        <v>207</v>
      </c>
      <c r="B39" s="22" t="s">
        <v>215</v>
      </c>
      <c r="C39" s="21" t="s">
        <v>220</v>
      </c>
      <c r="D39" s="16"/>
      <c r="E39" s="16"/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22.5" customHeight="1">
      <c r="A40" s="19" t="s">
        <v>208</v>
      </c>
      <c r="B40" s="22" t="s">
        <v>214</v>
      </c>
      <c r="C40" s="21" t="s">
        <v>222</v>
      </c>
      <c r="D40" s="16"/>
      <c r="E40" s="16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27" customHeight="1">
      <c r="A41" s="19" t="s">
        <v>209</v>
      </c>
      <c r="B41" s="22" t="s">
        <v>216</v>
      </c>
      <c r="C41" s="21" t="s">
        <v>222</v>
      </c>
      <c r="D41" s="16"/>
      <c r="E41" s="16"/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25.5" customHeight="1">
      <c r="A42" s="19" t="s">
        <v>210</v>
      </c>
      <c r="B42" s="22" t="s">
        <v>217</v>
      </c>
      <c r="C42" s="21" t="s">
        <v>222</v>
      </c>
      <c r="D42" s="16"/>
      <c r="E42" s="16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49.5" customHeight="1">
      <c r="A43" s="19" t="s">
        <v>224</v>
      </c>
      <c r="B43" s="22" t="s">
        <v>218</v>
      </c>
      <c r="C43" s="21" t="s">
        <v>30</v>
      </c>
      <c r="D43" s="16"/>
      <c r="E43" s="16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24.75" customHeight="1">
      <c r="A44" s="15" t="s">
        <v>131</v>
      </c>
      <c r="B44" s="76" t="s">
        <v>73</v>
      </c>
      <c r="C44" s="71"/>
      <c r="D44" s="16"/>
      <c r="E44" s="16"/>
      <c r="F44" s="16"/>
      <c r="G44" s="16"/>
      <c r="H44" s="16"/>
      <c r="I44" s="16"/>
      <c r="J44" s="18"/>
      <c r="K44" s="18"/>
    </row>
    <row r="45" spans="1:11" ht="28.5" customHeight="1">
      <c r="A45" s="19"/>
      <c r="B45" s="22" t="s">
        <v>2</v>
      </c>
      <c r="C45" s="21" t="s">
        <v>15</v>
      </c>
      <c r="D45" s="16"/>
      <c r="E45" s="16" t="s">
        <v>88</v>
      </c>
      <c r="F45" s="38">
        <v>1424.2</v>
      </c>
      <c r="G45" s="38">
        <v>78.6</v>
      </c>
      <c r="H45" s="38">
        <v>1664.1</v>
      </c>
      <c r="I45" s="39">
        <v>116.9</v>
      </c>
      <c r="J45" s="40">
        <v>2374.4</v>
      </c>
      <c r="K45" s="41">
        <f>SUM(J45/H45*100)</f>
        <v>142.6837329487411</v>
      </c>
    </row>
    <row r="46" spans="1:11" ht="23.25" customHeight="1">
      <c r="A46" s="19" t="s">
        <v>132</v>
      </c>
      <c r="B46" s="24" t="s">
        <v>55</v>
      </c>
      <c r="C46" s="25" t="s">
        <v>59</v>
      </c>
      <c r="D46" s="16"/>
      <c r="E46" s="16" t="s">
        <v>88</v>
      </c>
      <c r="F46" s="38">
        <v>73.6</v>
      </c>
      <c r="G46" s="38"/>
      <c r="H46" s="39">
        <v>110.8</v>
      </c>
      <c r="I46" s="38"/>
      <c r="J46" s="41">
        <f>SUM(K45/1.046)</f>
        <v>136.4089225131368</v>
      </c>
      <c r="K46" s="40"/>
    </row>
    <row r="47" spans="1:11" ht="52.5" customHeight="1">
      <c r="A47" s="15" t="s">
        <v>133</v>
      </c>
      <c r="B47" s="70" t="s">
        <v>74</v>
      </c>
      <c r="C47" s="71"/>
      <c r="D47" s="16"/>
      <c r="E47" s="16"/>
      <c r="F47" s="38"/>
      <c r="G47" s="38"/>
      <c r="H47" s="38"/>
      <c r="I47" s="38"/>
      <c r="J47" s="40"/>
      <c r="K47" s="40"/>
    </row>
    <row r="48" spans="1:11" ht="23.25">
      <c r="A48" s="19"/>
      <c r="B48" s="22" t="s">
        <v>2</v>
      </c>
      <c r="C48" s="21" t="s">
        <v>16</v>
      </c>
      <c r="D48" s="16"/>
      <c r="E48" s="16" t="s">
        <v>88</v>
      </c>
      <c r="F48" s="38">
        <v>3471.7</v>
      </c>
      <c r="G48" s="38">
        <v>89.9</v>
      </c>
      <c r="H48" s="38">
        <v>3225.9</v>
      </c>
      <c r="I48" s="39">
        <v>92.9</v>
      </c>
      <c r="J48" s="40">
        <v>1491.4</v>
      </c>
      <c r="K48" s="41">
        <f>SUM(J48/H48*100)</f>
        <v>46.23205927028116</v>
      </c>
    </row>
    <row r="49" spans="1:11" ht="51" customHeight="1">
      <c r="A49" s="19" t="s">
        <v>134</v>
      </c>
      <c r="B49" s="24" t="s">
        <v>55</v>
      </c>
      <c r="C49" s="25" t="s">
        <v>236</v>
      </c>
      <c r="D49" s="16"/>
      <c r="E49" s="16" t="s">
        <v>88</v>
      </c>
      <c r="F49" s="38">
        <v>83.5</v>
      </c>
      <c r="G49" s="38"/>
      <c r="H49" s="39">
        <v>88</v>
      </c>
      <c r="I49" s="38"/>
      <c r="J49" s="41">
        <f>SUM(K48/1.035)</f>
        <v>44.668656299788566</v>
      </c>
      <c r="K49" s="40"/>
    </row>
    <row r="50" spans="1:11" ht="24" customHeight="1">
      <c r="A50" s="15" t="s">
        <v>135</v>
      </c>
      <c r="B50" s="76" t="s">
        <v>75</v>
      </c>
      <c r="C50" s="71"/>
      <c r="D50" s="16"/>
      <c r="E50" s="16"/>
      <c r="F50" s="47"/>
      <c r="G50" s="47"/>
      <c r="H50" s="47"/>
      <c r="I50" s="47"/>
      <c r="J50" s="50"/>
      <c r="K50" s="50"/>
    </row>
    <row r="51" spans="1:11" ht="23.25">
      <c r="A51" s="19"/>
      <c r="B51" s="22" t="s">
        <v>2</v>
      </c>
      <c r="C51" s="21" t="s">
        <v>16</v>
      </c>
      <c r="D51" s="16"/>
      <c r="E51" s="16" t="s">
        <v>88</v>
      </c>
      <c r="F51" s="47">
        <v>4517.8</v>
      </c>
      <c r="G51" s="47">
        <v>109.9</v>
      </c>
      <c r="H51" s="47">
        <v>5034.8</v>
      </c>
      <c r="I51" s="47">
        <v>111.4</v>
      </c>
      <c r="J51" s="49">
        <v>5514.1</v>
      </c>
      <c r="K51" s="49">
        <f>J51/H51*100</f>
        <v>109.51974259156272</v>
      </c>
    </row>
    <row r="52" spans="1:11" ht="49.5" customHeight="1">
      <c r="A52" s="19" t="s">
        <v>136</v>
      </c>
      <c r="B52" s="24" t="s">
        <v>55</v>
      </c>
      <c r="C52" s="25" t="s">
        <v>236</v>
      </c>
      <c r="D52" s="16"/>
      <c r="E52" s="16" t="s">
        <v>88</v>
      </c>
      <c r="F52" s="47">
        <v>105.4</v>
      </c>
      <c r="G52" s="47"/>
      <c r="H52" s="47">
        <v>104.5</v>
      </c>
      <c r="I52" s="47"/>
      <c r="J52" s="49">
        <v>103.7</v>
      </c>
      <c r="K52" s="49"/>
    </row>
    <row r="53" spans="1:11" ht="24" customHeight="1">
      <c r="A53" s="15" t="s">
        <v>137</v>
      </c>
      <c r="B53" s="76" t="s">
        <v>76</v>
      </c>
      <c r="C53" s="71"/>
      <c r="D53" s="16"/>
      <c r="E53" s="16"/>
      <c r="F53" s="47"/>
      <c r="G53" s="47"/>
      <c r="H53" s="47"/>
      <c r="I53" s="47"/>
      <c r="J53" s="50"/>
      <c r="K53" s="49"/>
    </row>
    <row r="54" spans="1:11" ht="27" customHeight="1">
      <c r="A54" s="19"/>
      <c r="B54" s="22" t="s">
        <v>2</v>
      </c>
      <c r="C54" s="21" t="s">
        <v>16</v>
      </c>
      <c r="D54" s="16"/>
      <c r="E54" s="16" t="s">
        <v>88</v>
      </c>
      <c r="F54" s="47">
        <v>1924.3</v>
      </c>
      <c r="G54" s="47">
        <v>105</v>
      </c>
      <c r="H54" s="47">
        <v>2114.1</v>
      </c>
      <c r="I54" s="47">
        <v>109.6</v>
      </c>
      <c r="J54" s="49">
        <v>2343.5</v>
      </c>
      <c r="K54" s="49">
        <f>J54/H54*100</f>
        <v>110.85095312426093</v>
      </c>
    </row>
    <row r="55" spans="1:11" ht="48" customHeight="1">
      <c r="A55" s="19" t="s">
        <v>138</v>
      </c>
      <c r="B55" s="24" t="s">
        <v>55</v>
      </c>
      <c r="C55" s="25" t="s">
        <v>236</v>
      </c>
      <c r="D55" s="16"/>
      <c r="E55" s="16" t="s">
        <v>88</v>
      </c>
      <c r="F55" s="47">
        <v>101.6</v>
      </c>
      <c r="G55" s="47"/>
      <c r="H55" s="47">
        <v>103.9</v>
      </c>
      <c r="I55" s="47"/>
      <c r="J55" s="49">
        <v>103.4</v>
      </c>
      <c r="K55" s="49"/>
    </row>
    <row r="56" spans="1:11" ht="55.5" customHeight="1">
      <c r="A56" s="15" t="s">
        <v>139</v>
      </c>
      <c r="B56" s="80" t="s">
        <v>17</v>
      </c>
      <c r="C56" s="81"/>
      <c r="D56" s="16"/>
      <c r="E56" s="16"/>
      <c r="F56" s="16"/>
      <c r="G56" s="16"/>
      <c r="H56" s="16"/>
      <c r="I56" s="16"/>
      <c r="J56" s="18"/>
      <c r="K56" s="18"/>
    </row>
    <row r="57" spans="1:11" ht="47.25" customHeight="1">
      <c r="A57" s="19"/>
      <c r="B57" s="22" t="s">
        <v>2</v>
      </c>
      <c r="C57" s="21" t="s">
        <v>3</v>
      </c>
      <c r="D57" s="16"/>
      <c r="E57" s="16" t="s">
        <v>88</v>
      </c>
      <c r="F57" s="58">
        <v>131.9</v>
      </c>
      <c r="G57" s="58">
        <v>136.5</v>
      </c>
      <c r="H57" s="59">
        <v>144.7</v>
      </c>
      <c r="I57" s="58">
        <v>109.70432145564821</v>
      </c>
      <c r="J57" s="59">
        <v>159.9</v>
      </c>
      <c r="K57" s="58">
        <v>110.50449205252247</v>
      </c>
    </row>
    <row r="58" spans="1:11" ht="44.25" customHeight="1">
      <c r="A58" s="19" t="s">
        <v>140</v>
      </c>
      <c r="B58" s="22" t="s">
        <v>87</v>
      </c>
      <c r="C58" s="21" t="s">
        <v>57</v>
      </c>
      <c r="D58" s="16"/>
      <c r="E58" s="16" t="s">
        <v>88</v>
      </c>
      <c r="F58" s="58">
        <v>131.1</v>
      </c>
      <c r="G58" s="58"/>
      <c r="H58" s="58">
        <v>108.18966612983058</v>
      </c>
      <c r="I58" s="58"/>
      <c r="J58" s="69">
        <v>92.16387994372181</v>
      </c>
      <c r="K58" s="58"/>
    </row>
    <row r="59" spans="1:11" ht="24" customHeight="1">
      <c r="A59" s="19" t="s">
        <v>141</v>
      </c>
      <c r="B59" s="22" t="s">
        <v>18</v>
      </c>
      <c r="C59" s="21" t="s">
        <v>19</v>
      </c>
      <c r="D59" s="16"/>
      <c r="E59" s="16"/>
      <c r="F59" s="60">
        <v>1.297</v>
      </c>
      <c r="G59" s="58">
        <v>194.5</v>
      </c>
      <c r="H59" s="59">
        <v>1.563</v>
      </c>
      <c r="I59" s="58">
        <v>120.50886661526602</v>
      </c>
      <c r="J59" s="59">
        <v>1.669</v>
      </c>
      <c r="K59" s="58">
        <v>106.78182981445939</v>
      </c>
    </row>
    <row r="60" spans="1:11" ht="27" customHeight="1">
      <c r="A60" s="19" t="s">
        <v>142</v>
      </c>
      <c r="B60" s="22" t="s">
        <v>20</v>
      </c>
      <c r="C60" s="21" t="s">
        <v>19</v>
      </c>
      <c r="D60" s="16"/>
      <c r="E60" s="16"/>
      <c r="F60" s="60">
        <v>0.937</v>
      </c>
      <c r="G60" s="58">
        <v>114.1</v>
      </c>
      <c r="H60" s="59">
        <v>1.302</v>
      </c>
      <c r="I60" s="58">
        <v>138.95410885805762</v>
      </c>
      <c r="J60" s="59">
        <v>1.507</v>
      </c>
      <c r="K60" s="58">
        <v>115.74500768049154</v>
      </c>
    </row>
    <row r="61" spans="1:11" ht="25.5" customHeight="1">
      <c r="A61" s="19" t="s">
        <v>143</v>
      </c>
      <c r="B61" s="22" t="s">
        <v>21</v>
      </c>
      <c r="C61" s="21" t="s">
        <v>22</v>
      </c>
      <c r="D61" s="16"/>
      <c r="E61" s="16"/>
      <c r="F61" s="60"/>
      <c r="G61" s="58"/>
      <c r="H61" s="59"/>
      <c r="I61" s="58"/>
      <c r="J61" s="59"/>
      <c r="K61" s="59"/>
    </row>
    <row r="62" spans="1:11" ht="24.75" customHeight="1">
      <c r="A62" s="19" t="s">
        <v>144</v>
      </c>
      <c r="B62" s="22" t="s">
        <v>23</v>
      </c>
      <c r="C62" s="21" t="s">
        <v>19</v>
      </c>
      <c r="D62" s="16"/>
      <c r="E62" s="16"/>
      <c r="F62" s="60"/>
      <c r="G62" s="58"/>
      <c r="H62" s="59"/>
      <c r="I62" s="58"/>
      <c r="J62" s="59"/>
      <c r="K62" s="59"/>
    </row>
    <row r="63" spans="1:11" ht="23.25" customHeight="1">
      <c r="A63" s="19" t="s">
        <v>145</v>
      </c>
      <c r="B63" s="22" t="s">
        <v>24</v>
      </c>
      <c r="C63" s="21" t="s">
        <v>19</v>
      </c>
      <c r="D63" s="16"/>
      <c r="E63" s="16"/>
      <c r="F63" s="60">
        <v>0.04</v>
      </c>
      <c r="G63" s="58">
        <v>71.3</v>
      </c>
      <c r="H63" s="59">
        <v>0.036</v>
      </c>
      <c r="I63" s="58">
        <v>89.99999999999999</v>
      </c>
      <c r="J63" s="59">
        <v>0.025</v>
      </c>
      <c r="K63" s="58">
        <v>69.44444444444446</v>
      </c>
    </row>
    <row r="64" spans="1:11" ht="24" customHeight="1">
      <c r="A64" s="19" t="s">
        <v>146</v>
      </c>
      <c r="B64" s="22" t="s">
        <v>25</v>
      </c>
      <c r="C64" s="21" t="s">
        <v>26</v>
      </c>
      <c r="D64" s="16"/>
      <c r="E64" s="16"/>
      <c r="F64" s="60">
        <v>7.565</v>
      </c>
      <c r="G64" s="58">
        <v>173</v>
      </c>
      <c r="H64" s="59">
        <v>7.921</v>
      </c>
      <c r="I64" s="58">
        <v>104.70588235294119</v>
      </c>
      <c r="J64" s="60">
        <v>9.124</v>
      </c>
      <c r="K64" s="58">
        <v>115.18747632874637</v>
      </c>
    </row>
    <row r="65" spans="1:11" ht="24" customHeight="1">
      <c r="A65" s="15" t="s">
        <v>147</v>
      </c>
      <c r="B65" s="70" t="s">
        <v>67</v>
      </c>
      <c r="C65" s="71"/>
      <c r="D65" s="16"/>
      <c r="E65" s="16"/>
      <c r="F65" s="16"/>
      <c r="G65" s="16"/>
      <c r="H65" s="16"/>
      <c r="I65" s="16"/>
      <c r="J65" s="18"/>
      <c r="K65" s="18"/>
    </row>
    <row r="66" spans="1:11" ht="22.5" customHeight="1">
      <c r="A66" s="19" t="s">
        <v>148</v>
      </c>
      <c r="B66" s="26" t="s">
        <v>61</v>
      </c>
      <c r="C66" s="27" t="s">
        <v>63</v>
      </c>
      <c r="D66" s="16"/>
      <c r="E66" s="16"/>
      <c r="F66" s="16"/>
      <c r="G66" s="16"/>
      <c r="H66" s="16"/>
      <c r="I66" s="16"/>
      <c r="J66" s="18"/>
      <c r="K66" s="18"/>
    </row>
    <row r="67" spans="1:11" ht="54" customHeight="1">
      <c r="A67" s="19" t="s">
        <v>149</v>
      </c>
      <c r="B67" s="26" t="s">
        <v>70</v>
      </c>
      <c r="C67" s="27" t="s">
        <v>63</v>
      </c>
      <c r="D67" s="16"/>
      <c r="E67" s="16"/>
      <c r="F67" s="52">
        <v>804</v>
      </c>
      <c r="G67" s="52">
        <v>124.7</v>
      </c>
      <c r="H67" s="52">
        <v>606</v>
      </c>
      <c r="I67" s="52">
        <v>75.3</v>
      </c>
      <c r="J67" s="56">
        <v>638.1</v>
      </c>
      <c r="K67" s="55">
        <f>SUM(J67/H67*100)</f>
        <v>105.2970297029703</v>
      </c>
    </row>
    <row r="68" spans="1:11" ht="24.75" customHeight="1">
      <c r="A68" s="19" t="s">
        <v>150</v>
      </c>
      <c r="B68" s="26" t="s">
        <v>62</v>
      </c>
      <c r="C68" s="27" t="s">
        <v>63</v>
      </c>
      <c r="D68" s="16"/>
      <c r="E68" s="16"/>
      <c r="F68" s="16"/>
      <c r="G68" s="16"/>
      <c r="H68" s="16"/>
      <c r="I68" s="16"/>
      <c r="J68" s="18"/>
      <c r="K68" s="18"/>
    </row>
    <row r="69" spans="1:11" ht="23.25">
      <c r="A69" s="64" t="s">
        <v>151</v>
      </c>
      <c r="B69" s="82" t="s">
        <v>27</v>
      </c>
      <c r="C69" s="83"/>
      <c r="D69" s="14"/>
      <c r="E69" s="14"/>
      <c r="F69" s="14"/>
      <c r="G69" s="14"/>
      <c r="H69" s="14"/>
      <c r="I69" s="14"/>
      <c r="J69" s="65"/>
      <c r="K69" s="65"/>
    </row>
    <row r="70" spans="1:11" ht="51" customHeight="1">
      <c r="A70" s="61" t="s">
        <v>152</v>
      </c>
      <c r="B70" s="28" t="s">
        <v>28</v>
      </c>
      <c r="C70" s="29" t="s">
        <v>16</v>
      </c>
      <c r="D70" s="14"/>
      <c r="E70" s="14"/>
      <c r="F70" s="66">
        <v>3786.9</v>
      </c>
      <c r="G70" s="66">
        <v>97.3</v>
      </c>
      <c r="H70" s="66">
        <v>3805</v>
      </c>
      <c r="I70" s="66">
        <v>100.5</v>
      </c>
      <c r="J70" s="67">
        <v>3195.8</v>
      </c>
      <c r="K70" s="67">
        <f aca="true" t="shared" si="0" ref="K70:K77">SUM(J70/H70*100)</f>
        <v>83.98948751642577</v>
      </c>
    </row>
    <row r="71" spans="1:11" ht="72" customHeight="1">
      <c r="A71" s="61" t="s">
        <v>153</v>
      </c>
      <c r="B71" s="28" t="s">
        <v>64</v>
      </c>
      <c r="C71" s="29" t="s">
        <v>16</v>
      </c>
      <c r="D71" s="14"/>
      <c r="E71" s="14"/>
      <c r="F71" s="66">
        <v>2692</v>
      </c>
      <c r="G71" s="66">
        <v>95.3</v>
      </c>
      <c r="H71" s="66">
        <v>2386.9</v>
      </c>
      <c r="I71" s="66">
        <v>88.7</v>
      </c>
      <c r="J71" s="67">
        <v>2156.9</v>
      </c>
      <c r="K71" s="67">
        <f t="shared" si="0"/>
        <v>90.3640705517617</v>
      </c>
    </row>
    <row r="72" spans="1:11" ht="27" customHeight="1">
      <c r="A72" s="61" t="s">
        <v>154</v>
      </c>
      <c r="B72" s="28" t="s">
        <v>29</v>
      </c>
      <c r="C72" s="29" t="s">
        <v>16</v>
      </c>
      <c r="D72" s="14"/>
      <c r="E72" s="14"/>
      <c r="F72" s="66">
        <v>3790.5</v>
      </c>
      <c r="G72" s="66">
        <v>104.4</v>
      </c>
      <c r="H72" s="66">
        <v>4085</v>
      </c>
      <c r="I72" s="66">
        <v>107.8</v>
      </c>
      <c r="J72" s="67">
        <v>3423.2</v>
      </c>
      <c r="K72" s="67">
        <f t="shared" si="0"/>
        <v>83.79926560587515</v>
      </c>
    </row>
    <row r="73" spans="1:11" ht="30" customHeight="1">
      <c r="A73" s="61" t="s">
        <v>155</v>
      </c>
      <c r="B73" s="28" t="s">
        <v>240</v>
      </c>
      <c r="C73" s="29" t="s">
        <v>16</v>
      </c>
      <c r="D73" s="14"/>
      <c r="E73" s="14"/>
      <c r="F73" s="43">
        <v>3457.9</v>
      </c>
      <c r="G73" s="43">
        <v>126.7</v>
      </c>
      <c r="H73" s="43">
        <v>3498.7</v>
      </c>
      <c r="I73" s="44">
        <f>SUM(H73/F73*100)</f>
        <v>101.1799068798982</v>
      </c>
      <c r="J73" s="62">
        <v>6523.7</v>
      </c>
      <c r="K73" s="63">
        <f t="shared" si="0"/>
        <v>186.46068539743334</v>
      </c>
    </row>
    <row r="74" spans="1:11" ht="24" customHeight="1">
      <c r="A74" s="61" t="s">
        <v>156</v>
      </c>
      <c r="B74" s="28" t="s">
        <v>241</v>
      </c>
      <c r="C74" s="29" t="s">
        <v>16</v>
      </c>
      <c r="D74" s="14"/>
      <c r="E74" s="14"/>
      <c r="F74" s="43">
        <v>41725.2</v>
      </c>
      <c r="G74" s="43">
        <v>65.5</v>
      </c>
      <c r="H74" s="43">
        <v>35977.9</v>
      </c>
      <c r="I74" s="44">
        <f>SUM(H74/F74*100)</f>
        <v>86.22582995408051</v>
      </c>
      <c r="J74" s="62">
        <v>31252.3</v>
      </c>
      <c r="K74" s="63">
        <f t="shared" si="0"/>
        <v>86.86527006856987</v>
      </c>
    </row>
    <row r="75" spans="1:11" ht="26.25" customHeight="1">
      <c r="A75" s="61" t="s">
        <v>157</v>
      </c>
      <c r="B75" s="28" t="s">
        <v>102</v>
      </c>
      <c r="C75" s="29" t="s">
        <v>16</v>
      </c>
      <c r="D75" s="14"/>
      <c r="E75" s="14"/>
      <c r="F75" s="43">
        <v>1011.5</v>
      </c>
      <c r="G75" s="43">
        <v>110.7</v>
      </c>
      <c r="H75" s="43">
        <v>652.8</v>
      </c>
      <c r="I75" s="44">
        <f>SUM(H75/F75*100)</f>
        <v>64.53781512605042</v>
      </c>
      <c r="J75" s="62">
        <v>528.2</v>
      </c>
      <c r="K75" s="63">
        <f t="shared" si="0"/>
        <v>80.91299019607845</v>
      </c>
    </row>
    <row r="76" spans="1:11" ht="27" customHeight="1">
      <c r="A76" s="61" t="s">
        <v>158</v>
      </c>
      <c r="B76" s="28" t="s">
        <v>242</v>
      </c>
      <c r="C76" s="29" t="s">
        <v>16</v>
      </c>
      <c r="D76" s="14"/>
      <c r="E76" s="14"/>
      <c r="F76" s="43">
        <v>47721.4</v>
      </c>
      <c r="G76" s="43">
        <v>87.9</v>
      </c>
      <c r="H76" s="43">
        <v>44008.1</v>
      </c>
      <c r="I76" s="44">
        <f>SUM(H76/F76*100)</f>
        <v>92.21879492219422</v>
      </c>
      <c r="J76" s="62">
        <v>43427.2</v>
      </c>
      <c r="K76" s="63">
        <f t="shared" si="0"/>
        <v>98.68001572437801</v>
      </c>
    </row>
    <row r="77" spans="1:11" ht="28.5" customHeight="1">
      <c r="A77" s="61" t="s">
        <v>159</v>
      </c>
      <c r="B77" s="28" t="s">
        <v>102</v>
      </c>
      <c r="C77" s="29" t="s">
        <v>16</v>
      </c>
      <c r="D77" s="14"/>
      <c r="E77" s="14"/>
      <c r="F77" s="43">
        <v>12140.9</v>
      </c>
      <c r="G77" s="43">
        <v>40.3</v>
      </c>
      <c r="H77" s="43">
        <v>11997.4</v>
      </c>
      <c r="I77" s="44">
        <f>SUM(H77/F77*100)</f>
        <v>98.81804479074863</v>
      </c>
      <c r="J77" s="62">
        <v>18652.7</v>
      </c>
      <c r="K77" s="63">
        <f t="shared" si="0"/>
        <v>155.47285245136447</v>
      </c>
    </row>
    <row r="78" spans="1:11" ht="21.75" customHeight="1">
      <c r="A78" s="15" t="s">
        <v>160</v>
      </c>
      <c r="B78" s="76" t="s">
        <v>235</v>
      </c>
      <c r="C78" s="71"/>
      <c r="D78" s="16"/>
      <c r="E78" s="16"/>
      <c r="F78" s="16"/>
      <c r="G78" s="16"/>
      <c r="H78" s="16"/>
      <c r="I78" s="16"/>
      <c r="J78" s="18"/>
      <c r="K78" s="18"/>
    </row>
    <row r="79" spans="1:11" ht="25.5" customHeight="1">
      <c r="A79" s="19" t="s">
        <v>161</v>
      </c>
      <c r="B79" s="22" t="s">
        <v>48</v>
      </c>
      <c r="C79" s="21" t="s">
        <v>30</v>
      </c>
      <c r="D79" s="16"/>
      <c r="E79" s="16"/>
      <c r="F79" s="38">
        <v>23.6</v>
      </c>
      <c r="G79" s="38">
        <v>43.5</v>
      </c>
      <c r="H79" s="38">
        <v>41.2</v>
      </c>
      <c r="I79" s="38">
        <v>174.6</v>
      </c>
      <c r="J79" s="40">
        <v>37.4</v>
      </c>
      <c r="K79" s="41">
        <f>SUM(J79/H79*100)</f>
        <v>90.7766990291262</v>
      </c>
    </row>
    <row r="80" spans="1:11" ht="25.5" customHeight="1">
      <c r="A80" s="19" t="s">
        <v>162</v>
      </c>
      <c r="B80" s="22" t="s">
        <v>31</v>
      </c>
      <c r="C80" s="21" t="s">
        <v>32</v>
      </c>
      <c r="D80" s="16"/>
      <c r="E80" s="16"/>
      <c r="F80" s="38"/>
      <c r="G80" s="38"/>
      <c r="H80" s="38"/>
      <c r="I80" s="38"/>
      <c r="J80" s="40"/>
      <c r="K80" s="40"/>
    </row>
    <row r="81" spans="1:11" ht="21.75" customHeight="1">
      <c r="A81" s="19" t="s">
        <v>163</v>
      </c>
      <c r="B81" s="22" t="s">
        <v>33</v>
      </c>
      <c r="C81" s="21" t="s">
        <v>34</v>
      </c>
      <c r="D81" s="16"/>
      <c r="E81" s="16"/>
      <c r="F81" s="38"/>
      <c r="G81" s="38"/>
      <c r="H81" s="38">
        <v>140</v>
      </c>
      <c r="I81" s="38"/>
      <c r="J81" s="40"/>
      <c r="K81" s="40"/>
    </row>
    <row r="82" spans="1:11" ht="23.25" customHeight="1">
      <c r="A82" s="19" t="s">
        <v>164</v>
      </c>
      <c r="B82" s="22" t="s">
        <v>35</v>
      </c>
      <c r="C82" s="21" t="s">
        <v>36</v>
      </c>
      <c r="D82" s="16"/>
      <c r="E82" s="16"/>
      <c r="F82" s="16"/>
      <c r="G82" s="16"/>
      <c r="H82" s="16"/>
      <c r="I82" s="16"/>
      <c r="J82" s="18"/>
      <c r="K82" s="18"/>
    </row>
    <row r="83" spans="1:11" ht="27" customHeight="1">
      <c r="A83" s="19" t="s">
        <v>165</v>
      </c>
      <c r="B83" s="22" t="s">
        <v>37</v>
      </c>
      <c r="C83" s="21" t="s">
        <v>38</v>
      </c>
      <c r="D83" s="16"/>
      <c r="E83" s="16"/>
      <c r="F83" s="16"/>
      <c r="G83" s="16"/>
      <c r="H83" s="16"/>
      <c r="I83" s="16"/>
      <c r="J83" s="18"/>
      <c r="K83" s="18"/>
    </row>
    <row r="84" spans="1:11" ht="24.75" customHeight="1">
      <c r="A84" s="15" t="s">
        <v>166</v>
      </c>
      <c r="B84" s="76" t="s">
        <v>71</v>
      </c>
      <c r="C84" s="71"/>
      <c r="D84" s="16"/>
      <c r="E84" s="16"/>
      <c r="F84" s="16"/>
      <c r="G84" s="16"/>
      <c r="H84" s="16"/>
      <c r="I84" s="16"/>
      <c r="J84" s="18"/>
      <c r="K84" s="18"/>
    </row>
    <row r="85" spans="1:11" ht="59.25" customHeight="1">
      <c r="A85" s="19" t="s">
        <v>167</v>
      </c>
      <c r="B85" s="28" t="s">
        <v>82</v>
      </c>
      <c r="C85" s="21" t="s">
        <v>49</v>
      </c>
      <c r="D85" s="16"/>
      <c r="E85" s="16"/>
      <c r="F85" s="16">
        <v>7</v>
      </c>
      <c r="G85" s="47">
        <v>100</v>
      </c>
      <c r="H85" s="16">
        <v>8</v>
      </c>
      <c r="I85" s="47">
        <v>114.3</v>
      </c>
      <c r="J85" s="48">
        <v>10</v>
      </c>
      <c r="K85" s="49">
        <f>SUM(J85/H85*100)</f>
        <v>125</v>
      </c>
    </row>
    <row r="86" spans="1:11" ht="45.75" customHeight="1">
      <c r="A86" s="19" t="s">
        <v>168</v>
      </c>
      <c r="B86" s="30" t="s">
        <v>83</v>
      </c>
      <c r="C86" s="21" t="s">
        <v>49</v>
      </c>
      <c r="D86" s="16"/>
      <c r="E86" s="16"/>
      <c r="F86" s="16">
        <v>4</v>
      </c>
      <c r="G86" s="47">
        <v>100</v>
      </c>
      <c r="H86" s="16">
        <v>5</v>
      </c>
      <c r="I86" s="47">
        <v>125</v>
      </c>
      <c r="J86" s="48">
        <v>5</v>
      </c>
      <c r="K86" s="49">
        <f aca="true" t="shared" si="1" ref="K86:K96">SUM(J86/H86*100)</f>
        <v>100</v>
      </c>
    </row>
    <row r="87" spans="1:11" ht="52.5" customHeight="1">
      <c r="A87" s="19" t="s">
        <v>169</v>
      </c>
      <c r="B87" s="31" t="s">
        <v>85</v>
      </c>
      <c r="C87" s="21" t="s">
        <v>49</v>
      </c>
      <c r="D87" s="16"/>
      <c r="E87" s="16"/>
      <c r="F87" s="16">
        <v>3</v>
      </c>
      <c r="G87" s="47">
        <v>100</v>
      </c>
      <c r="H87" s="16">
        <v>4</v>
      </c>
      <c r="I87" s="47">
        <v>133.3</v>
      </c>
      <c r="J87" s="48">
        <v>4</v>
      </c>
      <c r="K87" s="49">
        <f t="shared" si="1"/>
        <v>100</v>
      </c>
    </row>
    <row r="88" spans="1:11" ht="51" customHeight="1">
      <c r="A88" s="19" t="s">
        <v>170</v>
      </c>
      <c r="B88" s="32" t="s">
        <v>84</v>
      </c>
      <c r="C88" s="21" t="s">
        <v>49</v>
      </c>
      <c r="D88" s="16"/>
      <c r="E88" s="16"/>
      <c r="F88" s="16">
        <v>3</v>
      </c>
      <c r="G88" s="47">
        <v>100</v>
      </c>
      <c r="H88" s="16">
        <v>3</v>
      </c>
      <c r="I88" s="47">
        <v>100</v>
      </c>
      <c r="J88" s="48">
        <v>5</v>
      </c>
      <c r="K88" s="49">
        <f t="shared" si="1"/>
        <v>166.66666666666669</v>
      </c>
    </row>
    <row r="89" spans="1:11" ht="54" customHeight="1">
      <c r="A89" s="19" t="s">
        <v>171</v>
      </c>
      <c r="B89" s="31" t="s">
        <v>85</v>
      </c>
      <c r="C89" s="21" t="s">
        <v>49</v>
      </c>
      <c r="D89" s="16"/>
      <c r="E89" s="16"/>
      <c r="F89" s="16">
        <v>3</v>
      </c>
      <c r="G89" s="47">
        <v>100</v>
      </c>
      <c r="H89" s="16">
        <v>3</v>
      </c>
      <c r="I89" s="47">
        <v>100</v>
      </c>
      <c r="J89" s="48">
        <v>4</v>
      </c>
      <c r="K89" s="49">
        <f t="shared" si="1"/>
        <v>133.33333333333331</v>
      </c>
    </row>
    <row r="90" spans="1:11" ht="53.25" customHeight="1">
      <c r="A90" s="19" t="s">
        <v>172</v>
      </c>
      <c r="B90" s="22" t="s">
        <v>50</v>
      </c>
      <c r="C90" s="21" t="s">
        <v>7</v>
      </c>
      <c r="D90" s="16"/>
      <c r="E90" s="16" t="s">
        <v>88</v>
      </c>
      <c r="F90" s="16">
        <v>100</v>
      </c>
      <c r="G90" s="16"/>
      <c r="H90" s="16">
        <v>100</v>
      </c>
      <c r="I90" s="47"/>
      <c r="J90" s="48">
        <v>100</v>
      </c>
      <c r="K90" s="49"/>
    </row>
    <row r="91" spans="1:11" ht="33" customHeight="1">
      <c r="A91" s="19" t="s">
        <v>173</v>
      </c>
      <c r="B91" s="22" t="s">
        <v>51</v>
      </c>
      <c r="C91" s="21" t="s">
        <v>3</v>
      </c>
      <c r="D91" s="16"/>
      <c r="E91" s="16"/>
      <c r="F91" s="16">
        <v>310.7</v>
      </c>
      <c r="G91" s="16">
        <v>127.9</v>
      </c>
      <c r="H91" s="16">
        <v>336.7</v>
      </c>
      <c r="I91" s="47">
        <v>108.4</v>
      </c>
      <c r="J91" s="49">
        <v>460</v>
      </c>
      <c r="K91" s="49">
        <f t="shared" si="1"/>
        <v>136.62013662013663</v>
      </c>
    </row>
    <row r="92" spans="1:11" ht="50.25" customHeight="1">
      <c r="A92" s="19" t="s">
        <v>174</v>
      </c>
      <c r="B92" s="22" t="s">
        <v>52</v>
      </c>
      <c r="C92" s="21" t="s">
        <v>7</v>
      </c>
      <c r="D92" s="16"/>
      <c r="E92" s="16" t="s">
        <v>88</v>
      </c>
      <c r="F92" s="16">
        <v>42.9</v>
      </c>
      <c r="G92" s="16"/>
      <c r="H92" s="16">
        <v>54.1</v>
      </c>
      <c r="I92" s="47"/>
      <c r="J92" s="48">
        <v>40.4</v>
      </c>
      <c r="K92" s="49"/>
    </row>
    <row r="93" spans="1:11" ht="75.75" customHeight="1">
      <c r="A93" s="19" t="s">
        <v>175</v>
      </c>
      <c r="B93" s="33" t="s">
        <v>65</v>
      </c>
      <c r="C93" s="21" t="s">
        <v>3</v>
      </c>
      <c r="D93" s="16"/>
      <c r="E93" s="16"/>
      <c r="F93" s="16">
        <v>25.8</v>
      </c>
      <c r="G93" s="16">
        <v>99.6</v>
      </c>
      <c r="H93" s="16">
        <v>26.6</v>
      </c>
      <c r="I93" s="47">
        <v>103.1</v>
      </c>
      <c r="J93" s="49">
        <v>22.7</v>
      </c>
      <c r="K93" s="49">
        <f t="shared" si="1"/>
        <v>85.33834586466165</v>
      </c>
    </row>
    <row r="94" spans="1:11" ht="75.75" customHeight="1">
      <c r="A94" s="19" t="s">
        <v>176</v>
      </c>
      <c r="B94" s="34" t="s">
        <v>91</v>
      </c>
      <c r="C94" s="29" t="s">
        <v>7</v>
      </c>
      <c r="D94" s="16"/>
      <c r="E94" s="16"/>
      <c r="F94" s="16">
        <v>99.9</v>
      </c>
      <c r="G94" s="16"/>
      <c r="H94" s="16">
        <v>99.9</v>
      </c>
      <c r="I94" s="47"/>
      <c r="J94" s="49">
        <v>100</v>
      </c>
      <c r="K94" s="49"/>
    </row>
    <row r="95" spans="1:11" ht="102.75" customHeight="1">
      <c r="A95" s="19" t="s">
        <v>177</v>
      </c>
      <c r="B95" s="34" t="s">
        <v>99</v>
      </c>
      <c r="C95" s="29" t="s">
        <v>49</v>
      </c>
      <c r="D95" s="16"/>
      <c r="E95" s="16"/>
      <c r="F95" s="16">
        <v>921</v>
      </c>
      <c r="G95" s="16">
        <v>108.6</v>
      </c>
      <c r="H95" s="16">
        <v>960</v>
      </c>
      <c r="I95" s="47">
        <v>104.2</v>
      </c>
      <c r="J95" s="48">
        <v>908</v>
      </c>
      <c r="K95" s="49">
        <f t="shared" si="1"/>
        <v>94.58333333333333</v>
      </c>
    </row>
    <row r="96" spans="1:11" ht="99" customHeight="1">
      <c r="A96" s="19" t="s">
        <v>178</v>
      </c>
      <c r="B96" s="34" t="s">
        <v>100</v>
      </c>
      <c r="C96" s="29" t="s">
        <v>81</v>
      </c>
      <c r="D96" s="16"/>
      <c r="E96" s="16"/>
      <c r="F96" s="16">
        <v>1533</v>
      </c>
      <c r="G96" s="16">
        <v>103.3</v>
      </c>
      <c r="H96" s="16">
        <v>1544</v>
      </c>
      <c r="I96" s="47">
        <v>100.7</v>
      </c>
      <c r="J96" s="48">
        <v>1213</v>
      </c>
      <c r="K96" s="49">
        <f t="shared" si="1"/>
        <v>78.56217616580311</v>
      </c>
    </row>
    <row r="97" spans="1:11" s="4" customFormat="1" ht="177" customHeight="1">
      <c r="A97" s="19" t="s">
        <v>179</v>
      </c>
      <c r="B97" s="28" t="s">
        <v>92</v>
      </c>
      <c r="C97" s="29" t="s">
        <v>7</v>
      </c>
      <c r="D97" s="35"/>
      <c r="E97" s="35"/>
      <c r="F97" s="38">
        <v>84.9</v>
      </c>
      <c r="G97" s="38"/>
      <c r="H97" s="38">
        <v>84.9</v>
      </c>
      <c r="I97" s="38"/>
      <c r="J97" s="38">
        <v>84.9</v>
      </c>
      <c r="K97" s="51"/>
    </row>
    <row r="98" spans="1:11" s="4" customFormat="1" ht="53.25" customHeight="1">
      <c r="A98" s="19" t="s">
        <v>180</v>
      </c>
      <c r="B98" s="22" t="s">
        <v>93</v>
      </c>
      <c r="C98" s="21" t="s">
        <v>7</v>
      </c>
      <c r="D98" s="35"/>
      <c r="E98" s="35"/>
      <c r="F98" s="39">
        <v>100</v>
      </c>
      <c r="G98" s="39"/>
      <c r="H98" s="39">
        <v>100</v>
      </c>
      <c r="I98" s="39"/>
      <c r="J98" s="39">
        <v>100</v>
      </c>
      <c r="K98" s="68"/>
    </row>
    <row r="99" spans="1:11" s="4" customFormat="1" ht="51.75" customHeight="1">
      <c r="A99" s="19" t="s">
        <v>181</v>
      </c>
      <c r="B99" s="22" t="s">
        <v>94</v>
      </c>
      <c r="C99" s="21" t="s">
        <v>7</v>
      </c>
      <c r="D99" s="35"/>
      <c r="E99" s="35"/>
      <c r="F99" s="38">
        <v>90.8</v>
      </c>
      <c r="G99" s="38"/>
      <c r="H99" s="39">
        <v>91</v>
      </c>
      <c r="I99" s="38"/>
      <c r="J99" s="39">
        <v>91</v>
      </c>
      <c r="K99" s="51"/>
    </row>
    <row r="100" spans="1:11" s="4" customFormat="1" ht="51" customHeight="1">
      <c r="A100" s="19" t="s">
        <v>182</v>
      </c>
      <c r="B100" s="22" t="s">
        <v>95</v>
      </c>
      <c r="C100" s="21" t="s">
        <v>7</v>
      </c>
      <c r="D100" s="35"/>
      <c r="E100" s="35"/>
      <c r="F100" s="38">
        <v>97.4</v>
      </c>
      <c r="G100" s="38"/>
      <c r="H100" s="38">
        <v>97.4</v>
      </c>
      <c r="I100" s="38"/>
      <c r="J100" s="38">
        <v>97.4</v>
      </c>
      <c r="K100" s="51"/>
    </row>
    <row r="101" spans="1:11" s="4" customFormat="1" ht="50.25" customHeight="1">
      <c r="A101" s="19" t="s">
        <v>183</v>
      </c>
      <c r="B101" s="22" t="s">
        <v>96</v>
      </c>
      <c r="C101" s="21" t="s">
        <v>7</v>
      </c>
      <c r="D101" s="35"/>
      <c r="E101" s="35"/>
      <c r="F101" s="38">
        <v>83.5</v>
      </c>
      <c r="G101" s="38"/>
      <c r="H101" s="39">
        <v>84</v>
      </c>
      <c r="I101" s="38"/>
      <c r="J101" s="39">
        <v>84</v>
      </c>
      <c r="K101" s="51"/>
    </row>
    <row r="102" spans="1:11" s="4" customFormat="1" ht="53.25" customHeight="1">
      <c r="A102" s="19" t="s">
        <v>184</v>
      </c>
      <c r="B102" s="22" t="s">
        <v>97</v>
      </c>
      <c r="C102" s="21" t="s">
        <v>7</v>
      </c>
      <c r="D102" s="35"/>
      <c r="E102" s="35"/>
      <c r="F102" s="38">
        <v>98.2</v>
      </c>
      <c r="G102" s="38"/>
      <c r="H102" s="38">
        <v>98.2</v>
      </c>
      <c r="I102" s="38"/>
      <c r="J102" s="38">
        <v>98.2</v>
      </c>
      <c r="K102" s="51"/>
    </row>
    <row r="103" spans="1:11" s="4" customFormat="1" ht="54.75" customHeight="1">
      <c r="A103" s="19" t="s">
        <v>185</v>
      </c>
      <c r="B103" s="22" t="s">
        <v>101</v>
      </c>
      <c r="C103" s="21" t="s">
        <v>7</v>
      </c>
      <c r="D103" s="35"/>
      <c r="E103" s="35"/>
      <c r="F103" s="38">
        <v>84.9</v>
      </c>
      <c r="G103" s="38"/>
      <c r="H103" s="38">
        <v>85.2</v>
      </c>
      <c r="I103" s="38"/>
      <c r="J103" s="38">
        <v>85.2</v>
      </c>
      <c r="K103" s="51"/>
    </row>
    <row r="104" spans="1:11" s="4" customFormat="1" ht="53.25" customHeight="1">
      <c r="A104" s="19" t="s">
        <v>186</v>
      </c>
      <c r="B104" s="22" t="s">
        <v>98</v>
      </c>
      <c r="C104" s="21" t="s">
        <v>7</v>
      </c>
      <c r="D104" s="35"/>
      <c r="E104" s="35"/>
      <c r="F104" s="38">
        <v>1.9</v>
      </c>
      <c r="G104" s="38"/>
      <c r="H104" s="38">
        <v>1.87</v>
      </c>
      <c r="I104" s="38"/>
      <c r="J104" s="38">
        <v>1.87</v>
      </c>
      <c r="K104" s="51"/>
    </row>
    <row r="105" spans="1:11" ht="28.5" customHeight="1">
      <c r="A105" s="15" t="s">
        <v>187</v>
      </c>
      <c r="B105" s="76" t="s">
        <v>39</v>
      </c>
      <c r="C105" s="71"/>
      <c r="D105" s="16"/>
      <c r="E105" s="16"/>
      <c r="F105" s="16"/>
      <c r="G105" s="16"/>
      <c r="H105" s="16"/>
      <c r="I105" s="16"/>
      <c r="J105" s="48"/>
      <c r="K105" s="48"/>
    </row>
    <row r="106" spans="1:11" ht="101.25" customHeight="1">
      <c r="A106" s="19" t="s">
        <v>188</v>
      </c>
      <c r="B106" s="26" t="s">
        <v>231</v>
      </c>
      <c r="C106" s="21" t="s">
        <v>40</v>
      </c>
      <c r="D106" s="16"/>
      <c r="E106" s="16"/>
      <c r="F106" s="38">
        <v>60205.5</v>
      </c>
      <c r="G106" s="39">
        <v>112.6</v>
      </c>
      <c r="H106" s="38">
        <v>68064.2</v>
      </c>
      <c r="I106" s="39">
        <f>SUM(H106/F106)*100</f>
        <v>113.05312637549724</v>
      </c>
      <c r="J106" s="42">
        <v>72605.3</v>
      </c>
      <c r="K106" s="41">
        <f>SUM(J106/H106)*100</f>
        <v>106.67178928129618</v>
      </c>
    </row>
    <row r="107" spans="1:11" ht="49.5" customHeight="1">
      <c r="A107" s="19" t="s">
        <v>189</v>
      </c>
      <c r="B107" s="26" t="s">
        <v>230</v>
      </c>
      <c r="C107" s="21" t="s">
        <v>40</v>
      </c>
      <c r="D107" s="16"/>
      <c r="E107" s="16"/>
      <c r="F107" s="38">
        <v>41510.1</v>
      </c>
      <c r="G107" s="39">
        <v>107.1</v>
      </c>
      <c r="H107" s="38">
        <v>45765</v>
      </c>
      <c r="I107" s="39">
        <f>SUM(H107/F107)*100</f>
        <v>110.25027643874623</v>
      </c>
      <c r="J107" s="42">
        <v>48520</v>
      </c>
      <c r="K107" s="41">
        <f>SUM(J107/H107)*100</f>
        <v>106.01988419097563</v>
      </c>
    </row>
    <row r="108" spans="1:11" ht="52.5" customHeight="1">
      <c r="A108" s="19" t="s">
        <v>190</v>
      </c>
      <c r="B108" s="22" t="s">
        <v>41</v>
      </c>
      <c r="C108" s="21" t="s">
        <v>40</v>
      </c>
      <c r="D108" s="16"/>
      <c r="E108" s="16"/>
      <c r="F108" s="47">
        <v>195937.5</v>
      </c>
      <c r="G108" s="47">
        <v>105.5</v>
      </c>
      <c r="H108" s="47">
        <v>217940.8</v>
      </c>
      <c r="I108" s="47">
        <v>111.2</v>
      </c>
      <c r="J108" s="49">
        <v>235725</v>
      </c>
      <c r="K108" s="49">
        <f>J108/H108*100</f>
        <v>108.16010586361067</v>
      </c>
    </row>
    <row r="109" spans="1:11" ht="50.25" customHeight="1">
      <c r="A109" s="19" t="s">
        <v>191</v>
      </c>
      <c r="B109" s="22" t="s">
        <v>45</v>
      </c>
      <c r="C109" s="21" t="s">
        <v>7</v>
      </c>
      <c r="D109" s="16"/>
      <c r="E109" s="16" t="s">
        <v>88</v>
      </c>
      <c r="F109" s="52">
        <v>103.6</v>
      </c>
      <c r="G109" s="53"/>
      <c r="H109" s="52">
        <v>103.7</v>
      </c>
      <c r="I109" s="53"/>
      <c r="J109" s="56">
        <v>99.9</v>
      </c>
      <c r="K109" s="55"/>
    </row>
    <row r="110" spans="1:11" ht="54" customHeight="1">
      <c r="A110" s="19" t="s">
        <v>192</v>
      </c>
      <c r="B110" s="22" t="s">
        <v>42</v>
      </c>
      <c r="C110" s="21" t="s">
        <v>40</v>
      </c>
      <c r="D110" s="16"/>
      <c r="E110" s="16"/>
      <c r="F110" s="52">
        <v>14445</v>
      </c>
      <c r="G110" s="53">
        <v>109.9</v>
      </c>
      <c r="H110" s="52">
        <v>15911.3</v>
      </c>
      <c r="I110" s="53">
        <f>SUM(H110/F110)*100</f>
        <v>110.1509172724126</v>
      </c>
      <c r="J110" s="56">
        <v>17145.4</v>
      </c>
      <c r="K110" s="55">
        <f>SUM(J110/H110)*100</f>
        <v>107.75612300691964</v>
      </c>
    </row>
    <row r="111" spans="1:11" ht="54" customHeight="1">
      <c r="A111" s="19" t="s">
        <v>193</v>
      </c>
      <c r="B111" s="22" t="s">
        <v>43</v>
      </c>
      <c r="C111" s="21" t="s">
        <v>7</v>
      </c>
      <c r="D111" s="16"/>
      <c r="E111" s="16" t="s">
        <v>88</v>
      </c>
      <c r="F111" s="52">
        <v>189.1</v>
      </c>
      <c r="G111" s="53"/>
      <c r="H111" s="52">
        <v>194.1</v>
      </c>
      <c r="I111" s="53"/>
      <c r="J111" s="54">
        <v>190.8</v>
      </c>
      <c r="K111" s="55"/>
    </row>
    <row r="112" spans="1:11" ht="30.75" customHeight="1">
      <c r="A112" s="19" t="s">
        <v>194</v>
      </c>
      <c r="B112" s="26" t="s">
        <v>229</v>
      </c>
      <c r="C112" s="21" t="s">
        <v>44</v>
      </c>
      <c r="D112" s="16"/>
      <c r="E112" s="16"/>
      <c r="F112" s="47">
        <v>136.1</v>
      </c>
      <c r="G112" s="47">
        <v>113.5</v>
      </c>
      <c r="H112" s="47">
        <v>141.8</v>
      </c>
      <c r="I112" s="47">
        <v>104.2</v>
      </c>
      <c r="J112" s="49">
        <v>152.7</v>
      </c>
      <c r="K112" s="49">
        <f>J112/H112*100</f>
        <v>107.68688293370943</v>
      </c>
    </row>
    <row r="113" spans="1:11" ht="29.25" customHeight="1">
      <c r="A113" s="19" t="s">
        <v>195</v>
      </c>
      <c r="B113" s="22" t="s">
        <v>77</v>
      </c>
      <c r="C113" s="21" t="s">
        <v>44</v>
      </c>
      <c r="D113" s="16"/>
      <c r="E113" s="16"/>
      <c r="F113" s="47">
        <v>54.7</v>
      </c>
      <c r="G113" s="47">
        <v>103.47</v>
      </c>
      <c r="H113" s="47">
        <v>59.4</v>
      </c>
      <c r="I113" s="47">
        <v>108.6</v>
      </c>
      <c r="J113" s="49">
        <v>64.9</v>
      </c>
      <c r="K113" s="49">
        <f>J113/H113*100</f>
        <v>109.25925925925928</v>
      </c>
    </row>
    <row r="114" spans="1:11" ht="55.5" customHeight="1">
      <c r="A114" s="19" t="s">
        <v>196</v>
      </c>
      <c r="B114" s="26" t="s">
        <v>78</v>
      </c>
      <c r="C114" s="27" t="s">
        <v>60</v>
      </c>
      <c r="D114" s="16"/>
      <c r="E114" s="16"/>
      <c r="F114" s="16">
        <v>13.2</v>
      </c>
      <c r="G114" s="47">
        <v>93</v>
      </c>
      <c r="H114" s="16">
        <v>14.6</v>
      </c>
      <c r="I114" s="16">
        <v>110.6</v>
      </c>
      <c r="J114" s="48">
        <v>15.4</v>
      </c>
      <c r="K114" s="49">
        <f>SUM(J114/H114*100)</f>
        <v>105.47945205479452</v>
      </c>
    </row>
    <row r="115" spans="1:11" ht="17.25" customHeight="1">
      <c r="A115" s="5"/>
      <c r="B115" s="6"/>
      <c r="C115" s="7"/>
      <c r="D115" s="8"/>
      <c r="E115" s="8"/>
      <c r="F115" s="8"/>
      <c r="G115" s="8"/>
      <c r="H115" s="8"/>
      <c r="I115" s="8"/>
      <c r="J115" s="5"/>
      <c r="K115" s="5"/>
    </row>
    <row r="116" spans="1:11" ht="18.75" hidden="1">
      <c r="A116" s="5"/>
      <c r="B116" s="6"/>
      <c r="C116" s="7"/>
      <c r="D116" s="8"/>
      <c r="E116" s="8"/>
      <c r="F116" s="8"/>
      <c r="G116" s="8"/>
      <c r="H116" s="8"/>
      <c r="I116" s="8"/>
      <c r="J116" s="5"/>
      <c r="K116" s="5"/>
    </row>
    <row r="117" spans="1:11" ht="22.5">
      <c r="A117" s="5"/>
      <c r="B117" s="9" t="s">
        <v>219</v>
      </c>
      <c r="C117" s="5"/>
      <c r="D117" s="5"/>
      <c r="E117" s="5"/>
      <c r="F117" s="5"/>
      <c r="G117" s="5"/>
      <c r="H117" s="5"/>
      <c r="I117" s="5"/>
      <c r="J117" s="5"/>
      <c r="K117" s="5"/>
    </row>
    <row r="118" ht="18.75">
      <c r="B118" s="5"/>
    </row>
    <row r="119" ht="18.75">
      <c r="B119" s="9" t="s">
        <v>243</v>
      </c>
    </row>
  </sheetData>
  <sheetProtection/>
  <mergeCells count="16">
    <mergeCell ref="A2:K2"/>
    <mergeCell ref="A3:K3"/>
    <mergeCell ref="B84:C84"/>
    <mergeCell ref="B105:C105"/>
    <mergeCell ref="B50:C50"/>
    <mergeCell ref="B53:C53"/>
    <mergeCell ref="B65:C65"/>
    <mergeCell ref="B56:C56"/>
    <mergeCell ref="B69:C69"/>
    <mergeCell ref="B78:C78"/>
    <mergeCell ref="B47:C47"/>
    <mergeCell ref="B19:C19"/>
    <mergeCell ref="B6:C6"/>
    <mergeCell ref="B10:C10"/>
    <mergeCell ref="B44:C44"/>
    <mergeCell ref="B28:C2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0" r:id="rId1"/>
  <rowBreaks count="4" manualBreakCount="4">
    <brk id="27" max="255" man="1"/>
    <brk id="65" max="255" man="1"/>
    <brk id="88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2015-01-27T10:47:49Z</cp:lastPrinted>
  <dcterms:created xsi:type="dcterms:W3CDTF">2007-04-10T02:31:52Z</dcterms:created>
  <dcterms:modified xsi:type="dcterms:W3CDTF">2015-01-27T11:11:41Z</dcterms:modified>
  <cp:category/>
  <cp:version/>
  <cp:contentType/>
  <cp:contentStatus/>
</cp:coreProperties>
</file>